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T:\C &amp; P Manual - Current\2021 Manual\Claim Forms 2021\"/>
    </mc:Choice>
  </mc:AlternateContent>
  <xr:revisionPtr revIDLastSave="0" documentId="13_ncr:1_{1FBA0CB3-80EF-412A-98DC-BF4AAAE707CC}" xr6:coauthVersionLast="47" xr6:coauthVersionMax="47" xr10:uidLastSave="{00000000-0000-0000-0000-000000000000}"/>
  <bookViews>
    <workbookView xWindow="31365" yWindow="2580" windowWidth="21600" windowHeight="11325" activeTab="1" xr2:uid="{00000000-000D-0000-FFFF-FFFF00000000}"/>
  </bookViews>
  <sheets>
    <sheet name="Zone Summary - Antifreeze" sheetId="1" r:id="rId1"/>
    <sheet name="RCF RI Details" sheetId="3" r:id="rId2"/>
    <sheet name="Sheet 1" sheetId="2" r:id="rId3"/>
  </sheets>
  <definedNames>
    <definedName name="_xlnm.Print_Area" localSheetId="0">'Zone Summary - Antifreeze'!$B$2:$H$58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H13" i="3" s="1"/>
  <c r="F14" i="3"/>
  <c r="H14" i="3" s="1"/>
  <c r="F15" i="3"/>
  <c r="H15" i="3" s="1"/>
  <c r="F16" i="3"/>
  <c r="F17" i="3"/>
  <c r="H17" i="3" s="1"/>
  <c r="F18" i="3"/>
  <c r="F19" i="3"/>
  <c r="H19" i="3" s="1"/>
  <c r="F20" i="3"/>
  <c r="H20" i="3" s="1"/>
  <c r="F21" i="3"/>
  <c r="H21" i="3"/>
  <c r="F22" i="3"/>
  <c r="F23" i="3"/>
  <c r="F24" i="3"/>
  <c r="F25" i="3"/>
  <c r="H25" i="3"/>
  <c r="F26" i="3"/>
  <c r="F27" i="3"/>
  <c r="H27" i="3"/>
  <c r="F28" i="3"/>
  <c r="H28" i="3" s="1"/>
  <c r="F29" i="3"/>
  <c r="H29" i="3" s="1"/>
  <c r="F12" i="3"/>
  <c r="G12" i="3"/>
  <c r="G15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H16" i="3"/>
  <c r="E30" i="3"/>
  <c r="F27" i="1"/>
  <c r="H26" i="3"/>
  <c r="H24" i="3"/>
  <c r="H23" i="3"/>
  <c r="H22" i="3"/>
  <c r="H18" i="3"/>
  <c r="K13" i="3"/>
  <c r="G14" i="3"/>
  <c r="G16" i="3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19" i="1"/>
  <c r="H19" i="1"/>
  <c r="K18" i="1"/>
  <c r="H18" i="1"/>
  <c r="H35" i="1"/>
  <c r="K17" i="1"/>
  <c r="G33" i="1"/>
  <c r="H17" i="1"/>
  <c r="H33" i="1"/>
  <c r="K16" i="1"/>
  <c r="G31" i="1"/>
  <c r="H16" i="1"/>
  <c r="H31" i="1"/>
  <c r="H42" i="1"/>
  <c r="K15" i="1"/>
  <c r="H15" i="1"/>
  <c r="H36" i="1"/>
  <c r="H24" i="1"/>
  <c r="H23" i="1"/>
  <c r="H22" i="1"/>
  <c r="H21" i="1"/>
  <c r="H39" i="1"/>
  <c r="H20" i="1"/>
  <c r="H40" i="1"/>
  <c r="H14" i="1"/>
  <c r="H34" i="1"/>
  <c r="H13" i="1"/>
  <c r="H37" i="1"/>
  <c r="F37" i="1"/>
  <c r="F42" i="1"/>
  <c r="G36" i="1"/>
  <c r="F36" i="1"/>
  <c r="G35" i="1"/>
  <c r="F35" i="1"/>
  <c r="F34" i="1"/>
  <c r="F33" i="1"/>
  <c r="K20" i="1"/>
  <c r="K21" i="1"/>
  <c r="F25" i="1"/>
  <c r="G42" i="1"/>
  <c r="G41" i="1"/>
  <c r="G40" i="1"/>
  <c r="G39" i="1"/>
  <c r="K14" i="1"/>
  <c r="G34" i="1"/>
  <c r="K22" i="1"/>
  <c r="G38" i="1"/>
  <c r="K23" i="1"/>
  <c r="G37" i="1"/>
  <c r="K24" i="1"/>
  <c r="K13" i="1"/>
  <c r="G32" i="1"/>
  <c r="H38" i="1"/>
  <c r="H41" i="1"/>
  <c r="F41" i="1"/>
  <c r="F40" i="1"/>
  <c r="F39" i="1"/>
  <c r="F38" i="1"/>
  <c r="F32" i="1"/>
  <c r="F31" i="1"/>
  <c r="H32" i="1"/>
  <c r="H25" i="1"/>
  <c r="K25" i="1"/>
  <c r="G13" i="3"/>
  <c r="G30" i="3"/>
  <c r="H27" i="1" s="1"/>
  <c r="H12" i="3"/>
  <c r="H30" i="3" l="1"/>
  <c r="H44" i="1" s="1"/>
</calcChain>
</file>

<file path=xl/sharedStrings.xml><?xml version="1.0" encoding="utf-8"?>
<sst xmlns="http://schemas.openxmlformats.org/spreadsheetml/2006/main" count="649" uniqueCount="348">
  <si>
    <t>Zone</t>
  </si>
  <si>
    <t>Mailing Address</t>
  </si>
  <si>
    <t>Postal Code</t>
  </si>
  <si>
    <t>I certify that all of the information contained within this report is correct.</t>
  </si>
  <si>
    <t>Collector Name</t>
  </si>
  <si>
    <t>Send a copy of this Collector Zone Summary Form to the Processor.</t>
  </si>
  <si>
    <t>Name of Processor</t>
  </si>
  <si>
    <t xml:space="preserve">Phone </t>
  </si>
  <si>
    <t>GST #</t>
  </si>
  <si>
    <t>Recycle Docket #</t>
  </si>
  <si>
    <t>Pick Up Date</t>
  </si>
  <si>
    <t>City and Province</t>
  </si>
  <si>
    <t>Summary</t>
  </si>
  <si>
    <t>All Volumes must be reported in Litres (L)</t>
  </si>
  <si>
    <t>Adjusted
Volume</t>
  </si>
  <si>
    <t>Gross 
Volume</t>
  </si>
  <si>
    <t>Total</t>
  </si>
  <si>
    <t>Average 
Water Test %</t>
  </si>
  <si>
    <t>The detailed records including recycle dockets which substantiate the information herein are available upon request.</t>
  </si>
  <si>
    <t>Prepared By</t>
  </si>
  <si>
    <t>Approved By</t>
  </si>
  <si>
    <t>I further acknowledge that I have read, and agree to be bound by, the terms and conditions in to the Lubricating Oil and Materials Product Management Program Manual for Processors and Collectors.</t>
  </si>
  <si>
    <t>I certify that, to the best of my knowledge, the materials included in this report were generated within British Columbia.</t>
  </si>
  <si>
    <t>BCUOMA GST NO. 89254 4701 RT0001</t>
  </si>
  <si>
    <t>I understand the information in this report is subject to Desk Review, Field Review, and Compliance Review.</t>
  </si>
  <si>
    <t xml:space="preserve">I certify that, to the best of my knowledge, only eligible oil and antifreeze materials (as determined by BCUOMA from time to time) have been included in this report. </t>
  </si>
  <si>
    <t>BCUOMA1501A-C</t>
  </si>
  <si>
    <t>Used Antifreeze
Collector Zone Summary Form</t>
  </si>
  <si>
    <t>All Blue Sections must be Completed</t>
  </si>
  <si>
    <t>Claim/Invoice #</t>
  </si>
  <si>
    <t>Reference #</t>
  </si>
  <si>
    <t>Approval and Date</t>
  </si>
  <si>
    <t>Full Name and Title</t>
  </si>
  <si>
    <t>Glycol Test %</t>
  </si>
  <si>
    <t>Ensure all backup is retained for your records: Recycle Dockets, Receiving Dockets and Glycol Tests.</t>
  </si>
  <si>
    <t>Business Name</t>
  </si>
  <si>
    <t>Type</t>
  </si>
  <si>
    <t>Rate</t>
  </si>
  <si>
    <t>150 M &amp; S Tire &amp; Service Ltd.</t>
  </si>
  <si>
    <t>Auto Repair/Car Dealer</t>
  </si>
  <si>
    <t>7 Mile Landfill and Recycling Center (RDMW)</t>
  </si>
  <si>
    <t>Recycling Center</t>
  </si>
  <si>
    <t>70 Mile House Eco-Depot (TNRD)</t>
  </si>
  <si>
    <t>Ace Automotive</t>
  </si>
  <si>
    <t>Alberni Chrysler Ltd.</t>
  </si>
  <si>
    <t>Alberni District Co-operative Association</t>
  </si>
  <si>
    <t>Retailer</t>
  </si>
  <si>
    <t>Alberni Valley Landfill (ACRD)</t>
  </si>
  <si>
    <t>Landfill/Transfer Station</t>
  </si>
  <si>
    <t>Bulk Dealer</t>
  </si>
  <si>
    <t>Aldergrove Return-It Depot</t>
  </si>
  <si>
    <t>Arjun Esso</t>
  </si>
  <si>
    <t>Multi-material Depot</t>
  </si>
  <si>
    <t>A-Star Automotive Recycling Ltd.</t>
  </si>
  <si>
    <t>Beddis Road Garage</t>
  </si>
  <si>
    <t>Bings Creek Recycling Centre (CWRD)</t>
  </si>
  <si>
    <t>Lube Shop</t>
  </si>
  <si>
    <t>Blue River Eco-Depot (TNRD)</t>
  </si>
  <si>
    <t>Bowen Island Municipality Recycling Depot</t>
  </si>
  <si>
    <t>Bowser Automotive Care</t>
  </si>
  <si>
    <t>Brentwood Auto &amp; Metal Recyclers</t>
  </si>
  <si>
    <t>Bridgeview Marine Ltd.</t>
  </si>
  <si>
    <t>Burns Lake Automotive Supply Ltd. (Burns Lake)</t>
  </si>
  <si>
    <t>C M Klassen Holdings Inc.</t>
  </si>
  <si>
    <t>Campbell Mountain Landfill (RDOS)</t>
  </si>
  <si>
    <t>Campbell River Waste Management Centre (CXRD)</t>
  </si>
  <si>
    <t>Canadian Tire #360 (Prince George)</t>
  </si>
  <si>
    <t>Canadian Tire #363  (Fort St. John)</t>
  </si>
  <si>
    <t>Canadian Tire #438  (Williams Lake - Mar 2018)</t>
  </si>
  <si>
    <t>Canadian Tire #466  (Duncan)</t>
  </si>
  <si>
    <t>Canadian Tire #488  (Port Alberni)</t>
  </si>
  <si>
    <t>Canadian Tire 631 (Smithers)</t>
  </si>
  <si>
    <t>Caron Horsefly Service Ltd (Race Trac Gas)</t>
  </si>
  <si>
    <t>Castle Fuels (2008) Inc. (100 Mile House)</t>
  </si>
  <si>
    <t>Castle Fuels (2008) Inc. (Cranbrook)</t>
  </si>
  <si>
    <t>Castle Fuels (2008) Inc. (Golden)</t>
  </si>
  <si>
    <t>Castle Fuels (2008) Inc. (Invermere)</t>
  </si>
  <si>
    <t>Castle Fuels (2008) Inc. (Kamloops)</t>
  </si>
  <si>
    <t>Castle Fuels (2008) Inc. (Salmon Arm)</t>
  </si>
  <si>
    <t>Chapman Motors Ltd.</t>
  </si>
  <si>
    <t>Chap's Auto Body</t>
  </si>
  <si>
    <t>Chetwynd Recycling &amp; Bottle Depot Ltd.</t>
  </si>
  <si>
    <t>Chilliwack Bottle Depot</t>
  </si>
  <si>
    <t>Chilliwack Ford Sales (1981) Ltd.</t>
  </si>
  <si>
    <t>Christina Lake Mechanical Ltd.</t>
  </si>
  <si>
    <t>Chuck's Auto Supply</t>
  </si>
  <si>
    <t>City of Burnaby Eco-Center</t>
  </si>
  <si>
    <t>Clair Downey Service</t>
  </si>
  <si>
    <t>Clearwater Eco-Depot (TNRD)</t>
  </si>
  <si>
    <t>Clinton Eco-Depot (TNRD)</t>
  </si>
  <si>
    <t>Columbia Diesel Ltd.</t>
  </si>
  <si>
    <t>Columbia Fuels (Sechelt)</t>
  </si>
  <si>
    <t>Columbia Fuels (Ucluelet) / Eagle Marine</t>
  </si>
  <si>
    <t>Comfort Welding Ltd.</t>
  </si>
  <si>
    <t>Comox Valley Harbour Authority</t>
  </si>
  <si>
    <t>Comox Valley Waste Management Centre - Cumberland (CXRD)</t>
  </si>
  <si>
    <t>Cortes Island Waste Management Center (CXRD)</t>
  </si>
  <si>
    <t>Courtenay Kia</t>
  </si>
  <si>
    <t>Cranbrook Depot (RDEK)</t>
  </si>
  <si>
    <t>Crofton Auto Service</t>
  </si>
  <si>
    <t>Cunningham's Enterprise Ltd.</t>
  </si>
  <si>
    <t>D.L. Recycling</t>
  </si>
  <si>
    <t>Dalex Auto Services</t>
  </si>
  <si>
    <t>Dave Landon Motors Ltd.</t>
  </si>
  <si>
    <t>Dawn's Service</t>
  </si>
  <si>
    <t>Day Auto Electric</t>
  </si>
  <si>
    <t>Dearborn Motors Ltd.</t>
  </si>
  <si>
    <t>Denham Ford BC Ltd. (2018)</t>
  </si>
  <si>
    <t>Denman Island Recycling Depot (CXRD)</t>
  </si>
  <si>
    <t>Derick's Automotive Services</t>
  </si>
  <si>
    <t>Desert Cardlock Fuel Services Ltd (Kelowna)</t>
  </si>
  <si>
    <t>Desert Cardlock Fuel Services Ltd (Williams Lake)</t>
  </si>
  <si>
    <t>Discovery Harbour Authority</t>
  </si>
  <si>
    <t>District of Summerland Landfill</t>
  </si>
  <si>
    <t>E.J. Klassen GM Motorcade</t>
  </si>
  <si>
    <t>Elkford Transfer Station (RDEK)</t>
  </si>
  <si>
    <t>Entire Automotive Services Ltd.</t>
  </si>
  <si>
    <t>Ernie's Used Auto Parts</t>
  </si>
  <si>
    <t>EZ Lube Auto Ltd. (Langford - Jacklin Rd)</t>
  </si>
  <si>
    <t>False Creek Fuels</t>
  </si>
  <si>
    <t>False Creek Harbour Authority</t>
  </si>
  <si>
    <t>Fisher Road Recycling</t>
  </si>
  <si>
    <t>Fleetwest Enterprises Ltd.</t>
  </si>
  <si>
    <t>Foothills Boulevard Regional Landfill (FFGRD)</t>
  </si>
  <si>
    <t>Fort St John Co-op Association (Fort St John - 100 Ave)</t>
  </si>
  <si>
    <t>Fort St John Co-op Association (Fort St John - 91 Ave)</t>
  </si>
  <si>
    <t>Fort St John Co-op Association (Prespatou)</t>
  </si>
  <si>
    <t>Four Rivers Co-op (Houston)</t>
  </si>
  <si>
    <t>Four Rivers Co-op (Prince George)</t>
  </si>
  <si>
    <t>Four Rivers Co-op (Quesnel)</t>
  </si>
  <si>
    <t>Four Rivers Co-op (Terrace Cardlock)</t>
  </si>
  <si>
    <t>Four Rivers Co-op (Vanderhoof)</t>
  </si>
  <si>
    <t>Frank's Auto Repair</t>
  </si>
  <si>
    <t>Fraser Lake Automotive &amp; Recycling</t>
  </si>
  <si>
    <t>Fraser Lake AutoSense</t>
  </si>
  <si>
    <t>Fraser Valley Tireland</t>
  </si>
  <si>
    <t>Furney Distributing Limited</t>
  </si>
  <si>
    <t>G &amp; R Auto</t>
  </si>
  <si>
    <t>Gabriola Island Recycling Organization (GIRO)</t>
  </si>
  <si>
    <t>Gardner Chevrolet Oldsmobile Pontiac Buick</t>
  </si>
  <si>
    <t>Gartside Marine Engines Ltd</t>
  </si>
  <si>
    <t>Gary Young Agencies</t>
  </si>
  <si>
    <t>Geraco Industrial Supplies</t>
  </si>
  <si>
    <t>GFL Environmental Depot (Abbotsford)</t>
  </si>
  <si>
    <t>GFL Environmental Depot (Chemainus)</t>
  </si>
  <si>
    <t>GFL Environmental Depot (Duncan)</t>
  </si>
  <si>
    <t>GFL Environmental Depot (Grand Forks)</t>
  </si>
  <si>
    <t>GFL Environmental Depot (Nanaimo)</t>
  </si>
  <si>
    <t>GFL Environmental Depot (Victoria)</t>
  </si>
  <si>
    <t>GFL Environmental Liquids West</t>
  </si>
  <si>
    <t>Glacier Toyota</t>
  </si>
  <si>
    <t>Glenn's Import &amp; Domestic Auto Service</t>
  </si>
  <si>
    <t>Gold Automotive Ltd.</t>
  </si>
  <si>
    <t>Gold Bridge Transfer Station (SLRD)</t>
  </si>
  <si>
    <t>Gold River Waste Management Center (CXRD)</t>
  </si>
  <si>
    <t>Gold Trail Recycling Ltd</t>
  </si>
  <si>
    <t>Golden Landfill (CSRD)</t>
  </si>
  <si>
    <t>Great Canadian Oil Change (Chilliwack - Alexander Ave)</t>
  </si>
  <si>
    <t>Great Canadian Oil Change (Chilliwack - Vedder Rd)</t>
  </si>
  <si>
    <t>Great Canadian Oil Change (Courtenay)</t>
  </si>
  <si>
    <t>Great Canadian Oil Change (Cranbrook)</t>
  </si>
  <si>
    <t>Great Canadian Oil Change (Dawson Creek)</t>
  </si>
  <si>
    <t>Great Canadian Oil Change (Duncan - June 2016)</t>
  </si>
  <si>
    <t>Great Canadian Oil Change (Kelowna - Harvey Ave)</t>
  </si>
  <si>
    <t>Great Canadian Oil Change (Kelowna - Richter St)</t>
  </si>
  <si>
    <t>Great Canadian Oil Change (Langford - Langford Pkwy)</t>
  </si>
  <si>
    <t>Great Canadian Oil Change (Langford - Millstream)</t>
  </si>
  <si>
    <t>Great Canadian Oil Change (Nanaimo - Island Hwy)</t>
  </si>
  <si>
    <t>Great Canadian Oil Change (Nanaimo - Metral Dr)</t>
  </si>
  <si>
    <t>Great Canadian Oil Change (Parksville)</t>
  </si>
  <si>
    <t>Great Canadian Oil Change (Penticton)</t>
  </si>
  <si>
    <t>Great Canadian Oil Change (Prince George - 15 Avenue)</t>
  </si>
  <si>
    <t>Great Canadian Oil Change (Prince George - Austin Rd)</t>
  </si>
  <si>
    <t>Great Canadian Oil Change (Squamish)</t>
  </si>
  <si>
    <t>Great Canadian Oil Change (Surrey - King George Blvd)</t>
  </si>
  <si>
    <t>Great Canadian Oil Change (Vernon - 27th Street)</t>
  </si>
  <si>
    <t>Great Canadian Oil Change (Vernon - Anderson Way)</t>
  </si>
  <si>
    <t>Great Canadian Oil Change (Victoria - Douglas St - Apr 2019)</t>
  </si>
  <si>
    <t>Great Canadian Oil Change (West Kelowna)</t>
  </si>
  <si>
    <t>Great Canadian Oil Change (Winfield - Lake Country)</t>
  </si>
  <si>
    <t>Greendale Motors Ltd</t>
  </si>
  <si>
    <t>Greenwood Auto Centre Ltd.</t>
  </si>
  <si>
    <t>Greenwood Saw To Truck Repairs</t>
  </si>
  <si>
    <t>Gurton's Garage Ltd.</t>
  </si>
  <si>
    <t>Hallmark Ford Sales Ltd.</t>
  </si>
  <si>
    <t>Harris Mazda</t>
  </si>
  <si>
    <t>Hartland Landfill (CRD)</t>
  </si>
  <si>
    <t>Heffley Creek Eco-Depot (TNRD)</t>
  </si>
  <si>
    <t>Heiltsuk Environmental Services</t>
  </si>
  <si>
    <t>Highway 4 Auto Salvage</t>
  </si>
  <si>
    <t>Hilts Automotive</t>
  </si>
  <si>
    <t>Hudson's Hope Transfer Station (PRRD)</t>
  </si>
  <si>
    <t>Integra Tire Auto Center</t>
  </si>
  <si>
    <t>Interior Freight &amp; Bottle Depot Ltd.</t>
  </si>
  <si>
    <t>Ironwood Auto Technicians</t>
  </si>
  <si>
    <t>Island Hose &amp; Hydraulic (1994) Ltd.</t>
  </si>
  <si>
    <t>Island Solid Waste Management - Port Clements</t>
  </si>
  <si>
    <t>Island Solid Waste Management - Skidegate</t>
  </si>
  <si>
    <t>Island Tractor &amp; Supply</t>
  </si>
  <si>
    <t>Jacobson Ford Sales Ltd (Revelstoke)</t>
  </si>
  <si>
    <t>Jacobson Ford Sales Ltd (Salmon Arm)</t>
  </si>
  <si>
    <t>Jepson Petroleum Ltd. (Mackenzie)</t>
  </si>
  <si>
    <t>Jepson Petroleum Ltd. (Prince George)</t>
  </si>
  <si>
    <t>Jepson Petroleum Ltd. (Quesnel)</t>
  </si>
  <si>
    <t>Jepson Petroleum Ltd. (Williams Lake)</t>
  </si>
  <si>
    <t>Jiffy Lube #1015 (Penticton)</t>
  </si>
  <si>
    <t>Jiffy Lube #1043 (West Kelowna)</t>
  </si>
  <si>
    <t>Jiffy Lube #1064 (Kelowna - Sexsmith Rd)</t>
  </si>
  <si>
    <t>Jiffy Lube #1075 (Victoria)</t>
  </si>
  <si>
    <t>Jiffy Lube #1078  (Salmon Arm)</t>
  </si>
  <si>
    <t>Jiffy Lube #1080 (Kelowna - Harvey Ave)</t>
  </si>
  <si>
    <t>Jiffy Lube #1088 (Richmond)</t>
  </si>
  <si>
    <t>Jiffy Lube #1090 (Chilliwack)</t>
  </si>
  <si>
    <t>JNR Auto Services</t>
  </si>
  <si>
    <t>Kal Tire (Kitimat)</t>
  </si>
  <si>
    <t>Kal Tire (Prince Rupert)</t>
  </si>
  <si>
    <t>Kenmac Parts</t>
  </si>
  <si>
    <t>Keremeos Transfer Station (RDOS)</t>
  </si>
  <si>
    <t>Kitasoo Band Council</t>
  </si>
  <si>
    <t>Lake City Ford Sales Ltd.</t>
  </si>
  <si>
    <t>Laketime Services</t>
  </si>
  <si>
    <t>Lasqueti Island Recycling Depot (qRD)</t>
  </si>
  <si>
    <t>Likely Landfill (CBRD)</t>
  </si>
  <si>
    <t>Lillooet Landfill (SLRD)</t>
  </si>
  <si>
    <t>Lil'wat Nation Public Works Yard</t>
  </si>
  <si>
    <t>Local Automotive Co. Ltd.</t>
  </si>
  <si>
    <t>Logan Lake Eco-Depot (TNRD)</t>
  </si>
  <si>
    <t>Louis Creek Eco-Depot (TNRD)</t>
  </si>
  <si>
    <t>Lower Nicola Eco-Depot (TNRD)</t>
  </si>
  <si>
    <t>Lytton Eco-Depot (TNRD)</t>
  </si>
  <si>
    <t>MacCarthy Motors Ltd</t>
  </si>
  <si>
    <t>Mackenzie Regional Landfill (FFGRD)</t>
  </si>
  <si>
    <t>McBride Regional Transfer Station (FFGRD)</t>
  </si>
  <si>
    <t>Meade Creek Recycling Centre (CWRD)</t>
  </si>
  <si>
    <t>Mertin Pontiac Buick</t>
  </si>
  <si>
    <t>Method Marine Supply Co. Ltd</t>
  </si>
  <si>
    <t>Midas Auto Service (Chilliwack)</t>
  </si>
  <si>
    <t>Mission Recycling Depot</t>
  </si>
  <si>
    <t>Mobil 1 Lube Express (Hope)</t>
  </si>
  <si>
    <t>Mr. Lube #141 (Burnaby - Hastings)</t>
  </si>
  <si>
    <t>Mr. Lube #147 (Kamloops - Summit Lubricants)</t>
  </si>
  <si>
    <t>Mr. Lube #159 (Coquitlam)</t>
  </si>
  <si>
    <t>Mr. Lube #177 (Courtenay/Comox)</t>
  </si>
  <si>
    <t>Mr. Lube #201 (Kingsway)</t>
  </si>
  <si>
    <t>Mr. Lube #236 (West Kelowna)</t>
  </si>
  <si>
    <t>Mr. Lube #6 (Victoria - Douglas St)</t>
  </si>
  <si>
    <t>Mr. Lube #8 (Kamloops - Briar Ave)</t>
  </si>
  <si>
    <t>Mr. Lube #93 (Nanaimo)</t>
  </si>
  <si>
    <t>Mr. Quick Lube &amp; Oil (Prince George - George Street)</t>
  </si>
  <si>
    <t>Mr. Quick Lube &amp; Oil (Prince George - Hart Hwy)</t>
  </si>
  <si>
    <t>NAPA Auto Parts (Nakusp)</t>
  </si>
  <si>
    <t>NAPA Auto Parts (Pemberton)</t>
  </si>
  <si>
    <t>NAPA Auto Parts (Port Hardy)</t>
  </si>
  <si>
    <t>Nazko Landfill (CBRD)</t>
  </si>
  <si>
    <t>Nelson Leafs Recycling Center</t>
  </si>
  <si>
    <t>Norris Oil Sales Ltd.</t>
  </si>
  <si>
    <t>North Island Lube Ltd.</t>
  </si>
  <si>
    <t>O'Connor Chrysler</t>
  </si>
  <si>
    <t>OK Tire &amp; Auto Service (Terrace)</t>
  </si>
  <si>
    <t>OK Tire (Prince George)</t>
  </si>
  <si>
    <t>OK Tire (Trail)</t>
  </si>
  <si>
    <t>OK Tire Store (Chilliwack) Ltd.</t>
  </si>
  <si>
    <t>Oliver Landfill (RDOS)</t>
  </si>
  <si>
    <t>P &amp; H Supplies Ltd.</t>
  </si>
  <si>
    <t>Pacific Chevrolet</t>
  </si>
  <si>
    <t>Parksville Bottle and Recycling Depot</t>
  </si>
  <si>
    <t>Parksville Petro-Canada (2016)</t>
  </si>
  <si>
    <t>Peace Country Petroleum Sales Ltd. (Dawson Creek)</t>
  </si>
  <si>
    <t>Peerless Road Recycling Centre</t>
  </si>
  <si>
    <t>Pender Harbour Diesel Co.</t>
  </si>
  <si>
    <t>Petro-Canada (Prince Rupert - Marina)</t>
  </si>
  <si>
    <t>Petro-Canada (Smithers)</t>
  </si>
  <si>
    <t>Petro-Canada (Stewart)</t>
  </si>
  <si>
    <t>Petro-Canada (Terrace)</t>
  </si>
  <si>
    <t>PG Recycling &amp; Return-It Center</t>
  </si>
  <si>
    <t>Polar Park Auto (Napa 8740)</t>
  </si>
  <si>
    <t>Port Alberni Marine Fuels and Services</t>
  </si>
  <si>
    <t>Port Alberni Port Authority</t>
  </si>
  <si>
    <t>Prince George Truck &amp; Equipment</t>
  </si>
  <si>
    <t>Princeton Landfill</t>
  </si>
  <si>
    <t>Puntzi Lake Landfill (CBRD)</t>
  </si>
  <si>
    <t>Quality Brake &amp; Muffler 2005 Ltd.</t>
  </si>
  <si>
    <t>Quinn Street Regional Recycle Depot (FFGRD)</t>
  </si>
  <si>
    <t>Race Rocks Automotive</t>
  </si>
  <si>
    <t>Rainbow Chrysler Dodge Jeep Ltd.</t>
  </si>
  <si>
    <t>Revelstoke Refuse Disposal Facility (CSRD)</t>
  </si>
  <si>
    <t>Rice Toyota Courtenay</t>
  </si>
  <si>
    <t>Richmond Recycling Depot</t>
  </si>
  <si>
    <t>Ridge Meadows Recycling Society</t>
  </si>
  <si>
    <t>Riverside Recycling</t>
  </si>
  <si>
    <t>Riverside Repairs</t>
  </si>
  <si>
    <t>Rod's Repair Shop</t>
  </si>
  <si>
    <t>S M D Automotive Ltd.</t>
  </si>
  <si>
    <t>Salmon Arm Landfill (CSRD)</t>
  </si>
  <si>
    <t>Salt Spring Auto Parts</t>
  </si>
  <si>
    <t>Savona Eco-Depot (TNRD)</t>
  </si>
  <si>
    <t>Sayward Public Works (CXRD)</t>
  </si>
  <si>
    <t>Seeco Automotive</t>
  </si>
  <si>
    <t>Semiahmoo Bottle Depot</t>
  </si>
  <si>
    <t>Sherwood's Auto Parts</t>
  </si>
  <si>
    <t>Shortstop Auto Service / Big O Tire</t>
  </si>
  <si>
    <t>Smith Fuel Services Ltd.</t>
  </si>
  <si>
    <t>South Thompson Eco-Depot (TNRD)</t>
  </si>
  <si>
    <t>South Van Bottle Depot</t>
  </si>
  <si>
    <t>Spences Bridge Eco-Depot (TNRD)</t>
  </si>
  <si>
    <t>Sullivan Motor Products</t>
  </si>
  <si>
    <t>Sunshine Disposal and Recycling</t>
  </si>
  <si>
    <t>Surfside Automotive</t>
  </si>
  <si>
    <t>T2 Market Recycling</t>
  </si>
  <si>
    <t>Tahsis Waste Management Center (CXRD)</t>
  </si>
  <si>
    <t>Takla Nation Eco-Depot</t>
  </si>
  <si>
    <t>Tatla Lake Landfill (CBRD)</t>
  </si>
  <si>
    <t>Terrace Motors Ltd</t>
  </si>
  <si>
    <t>Thorsen Creek Recycling Center (CCRD)</t>
  </si>
  <si>
    <t>TLC Automotive Services Ltd.</t>
  </si>
  <si>
    <t>Tofino Harbour Authority</t>
  </si>
  <si>
    <t>Top-Lite Car Service</t>
  </si>
  <si>
    <t>Town of Osoyoos Sanitary Landfill</t>
  </si>
  <si>
    <t>Triton Automotive and Industrial Ltd (NAPA)</t>
  </si>
  <si>
    <t>Tsehum Harbour Authority - Tenants Only</t>
  </si>
  <si>
    <t>Valemount Regional Transfer Station (FFGRD)</t>
  </si>
  <si>
    <t>Vancouver Landfill (MVRD)</t>
  </si>
  <si>
    <t>Vanway Regional Transfer Station (FFGRD)</t>
  </si>
  <si>
    <t>V-Echo Restorations</t>
  </si>
  <si>
    <t>Village of Alert Bay Transfer Station</t>
  </si>
  <si>
    <t>Village of Port Alice Recycling Facility</t>
  </si>
  <si>
    <t>Walker's Repair Centre Ltd.</t>
  </si>
  <si>
    <t>West Chilcotin Landfill (CBRD)</t>
  </si>
  <si>
    <t>Westwold Eco-Depot (TNRD)</t>
  </si>
  <si>
    <t>Wide Sky Disposal</t>
  </si>
  <si>
    <t>Williamson Automotive</t>
  </si>
  <si>
    <t>Wolverine Auto Parts &amp; Service</t>
  </si>
  <si>
    <t>Woz Mechanical Ltd.</t>
  </si>
  <si>
    <t>RCF Docket #</t>
  </si>
  <si>
    <t>All Blue Sections Must Be Completed</t>
  </si>
  <si>
    <t>Processor Name</t>
  </si>
  <si>
    <t xml:space="preserve">Postal Code: </t>
  </si>
  <si>
    <t>Registration #</t>
  </si>
  <si>
    <t>RCF Collection 
Docket #</t>
  </si>
  <si>
    <t>Date of Collection (MM-DD-YY)</t>
  </si>
  <si>
    <t>RCF Location Name
(Select from the list)</t>
  </si>
  <si>
    <t>Gross
Volume</t>
  </si>
  <si>
    <t>% of Product 
Consumer Drop Off</t>
  </si>
  <si>
    <t>RI Premium</t>
  </si>
  <si>
    <t>RCF RI Premium Details</t>
  </si>
  <si>
    <t>Sub-Total</t>
  </si>
  <si>
    <t>July 1, 2021</t>
  </si>
  <si>
    <t>Used Antifreeze
RCF Collection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</si>
</sst>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0.0%"/>
    <numFmt numFmtId="168" formatCode="_-* #,##0.0_-;\-* #,##0.0_-;_-* &quot;-&quot;??_-;_-@_-"/>
    <numFmt numFmtId="169" formatCode="#,##0.0_);\(#,##0.0\)"/>
  </numFmts>
  <fonts count="22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Book Antiqua"/>
      <family val="1"/>
    </font>
    <font>
      <sz val="10"/>
      <name val="Arial"/>
      <family val="2"/>
    </font>
    <font>
      <b/>
      <sz val="9"/>
      <name val="Arial"/>
      <family val="2"/>
    </font>
    <font>
      <b/>
      <i/>
      <sz val="11"/>
      <name val="CG Times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444444"/>
      <name val="Roboto"/>
    </font>
    <font>
      <sz val="12"/>
      <color rgb="FFFF0000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EBEBE"/>
      </left>
      <right style="thin">
        <color rgb="FFBEBEBE"/>
      </right>
      <top style="thin">
        <color rgb="FFBEBEBE"/>
      </top>
      <bottom style="thin">
        <color rgb="FFBEBEBE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98">
    <xf numFmtId="0" fontId="0" fillId="0" borderId="0" xfId="0"/>
    <xf numFmtId="0" fontId="5" fillId="0" borderId="1" xfId="7" applyFont="1" applyFill="1" applyBorder="1" applyAlignment="1" applyProtection="1">
      <alignment horizontal="left"/>
    </xf>
    <xf numFmtId="0" fontId="9" fillId="0" borderId="2" xfId="7" quotePrefix="1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0" fontId="7" fillId="0" borderId="0" xfId="0" applyFont="1" applyAlignment="1" applyProtection="1"/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5" fillId="0" borderId="0" xfId="0" applyFont="1" applyProtection="1"/>
    <xf numFmtId="0" fontId="5" fillId="0" borderId="3" xfId="0" applyNumberFormat="1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0" borderId="0" xfId="0" applyProtection="1"/>
    <xf numFmtId="0" fontId="4" fillId="0" borderId="0" xfId="0" applyFont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9" fontId="8" fillId="0" borderId="0" xfId="0" applyNumberFormat="1" applyFont="1" applyProtection="1"/>
    <xf numFmtId="0" fontId="4" fillId="2" borderId="8" xfId="0" applyFont="1" applyFill="1" applyBorder="1" applyProtection="1"/>
    <xf numFmtId="165" fontId="0" fillId="2" borderId="9" xfId="0" applyNumberFormat="1" applyFill="1" applyBorder="1" applyProtection="1"/>
    <xf numFmtId="0" fontId="3" fillId="0" borderId="0" xfId="0" applyFont="1" applyProtection="1"/>
    <xf numFmtId="0" fontId="9" fillId="3" borderId="3" xfId="7" applyFont="1" applyFill="1" applyBorder="1" applyAlignment="1" applyProtection="1"/>
    <xf numFmtId="0" fontId="8" fillId="0" borderId="3" xfId="7" applyFont="1" applyFill="1" applyBorder="1" applyAlignment="1" applyProtection="1">
      <alignment horizontal="center" vertical="center"/>
    </xf>
    <xf numFmtId="0" fontId="9" fillId="0" borderId="14" xfId="0" applyFont="1" applyBorder="1" applyProtection="1"/>
    <xf numFmtId="0" fontId="9" fillId="0" borderId="0" xfId="0" applyFont="1" applyProtection="1"/>
    <xf numFmtId="0" fontId="5" fillId="4" borderId="15" xfId="0" applyFont="1" applyFill="1" applyBorder="1" applyAlignment="1" applyProtection="1">
      <alignment horizontal="left"/>
      <protection locked="0"/>
    </xf>
    <xf numFmtId="0" fontId="5" fillId="4" borderId="16" xfId="0" applyFont="1" applyFill="1" applyBorder="1" applyAlignment="1" applyProtection="1">
      <alignment horizontal="left"/>
      <protection locked="0"/>
    </xf>
    <xf numFmtId="0" fontId="5" fillId="4" borderId="17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horizontal="center" wrapText="1"/>
    </xf>
    <xf numFmtId="0" fontId="12" fillId="0" borderId="6" xfId="0" applyFont="1" applyFill="1" applyBorder="1" applyAlignment="1" applyProtection="1">
      <alignment horizontal="center"/>
    </xf>
    <xf numFmtId="0" fontId="12" fillId="0" borderId="19" xfId="0" applyFont="1" applyFill="1" applyBorder="1" applyAlignment="1" applyProtection="1">
      <alignment horizontal="center" wrapText="1"/>
    </xf>
    <xf numFmtId="0" fontId="12" fillId="0" borderId="19" xfId="0" applyFont="1" applyFill="1" applyBorder="1" applyAlignment="1" applyProtection="1">
      <alignment horizontal="center"/>
    </xf>
    <xf numFmtId="166" fontId="12" fillId="0" borderId="20" xfId="1" applyNumberFormat="1" applyFont="1" applyFill="1" applyBorder="1" applyAlignment="1" applyProtection="1">
      <alignment horizontal="center" wrapText="1"/>
    </xf>
    <xf numFmtId="49" fontId="5" fillId="5" borderId="21" xfId="0" applyNumberFormat="1" applyFont="1" applyFill="1" applyBorder="1" applyAlignment="1" applyProtection="1">
      <alignment horizontal="center"/>
      <protection locked="0"/>
    </xf>
    <xf numFmtId="15" fontId="5" fillId="5" borderId="5" xfId="0" applyNumberFormat="1" applyFont="1" applyFill="1" applyBorder="1" applyAlignment="1" applyProtection="1">
      <alignment horizontal="center"/>
      <protection locked="0"/>
    </xf>
    <xf numFmtId="1" fontId="5" fillId="5" borderId="5" xfId="2" applyNumberFormat="1" applyFont="1" applyFill="1" applyBorder="1" applyAlignment="1" applyProtection="1">
      <alignment horizontal="center"/>
      <protection locked="0"/>
    </xf>
    <xf numFmtId="169" fontId="5" fillId="5" borderId="22" xfId="1" applyNumberFormat="1" applyFont="1" applyFill="1" applyBorder="1" applyAlignment="1" applyProtection="1">
      <alignment horizontal="right"/>
      <protection locked="0"/>
    </xf>
    <xf numFmtId="167" fontId="5" fillId="5" borderId="22" xfId="8" applyNumberFormat="1" applyFont="1" applyFill="1" applyBorder="1" applyAlignment="1" applyProtection="1">
      <alignment horizontal="center"/>
      <protection locked="0"/>
    </xf>
    <xf numFmtId="49" fontId="5" fillId="5" borderId="23" xfId="0" applyNumberFormat="1" applyFont="1" applyFill="1" applyBorder="1" applyAlignment="1" applyProtection="1">
      <alignment horizontal="center"/>
      <protection locked="0"/>
    </xf>
    <xf numFmtId="1" fontId="5" fillId="5" borderId="24" xfId="2" applyNumberFormat="1" applyFont="1" applyFill="1" applyBorder="1" applyAlignment="1" applyProtection="1">
      <alignment horizontal="center"/>
      <protection locked="0"/>
    </xf>
    <xf numFmtId="0" fontId="5" fillId="0" borderId="25" xfId="0" applyFont="1" applyBorder="1" applyProtection="1"/>
    <xf numFmtId="0" fontId="5" fillId="0" borderId="26" xfId="0" applyFont="1" applyBorder="1" applyProtection="1"/>
    <xf numFmtId="0" fontId="12" fillId="0" borderId="27" xfId="7" applyFont="1" applyFill="1" applyBorder="1" applyAlignment="1" applyProtection="1"/>
    <xf numFmtId="166" fontId="12" fillId="0" borderId="7" xfId="1" applyNumberFormat="1" applyFont="1" applyBorder="1" applyAlignment="1" applyProtection="1">
      <alignment horizontal="right"/>
    </xf>
    <xf numFmtId="0" fontId="5" fillId="0" borderId="3" xfId="0" applyFont="1" applyBorder="1" applyProtection="1"/>
    <xf numFmtId="0" fontId="5" fillId="0" borderId="0" xfId="0" applyFont="1" applyBorder="1" applyProtection="1"/>
    <xf numFmtId="0" fontId="12" fillId="0" borderId="0" xfId="0" applyFont="1" applyBorder="1" applyAlignment="1" applyProtection="1">
      <alignment horizontal="right"/>
    </xf>
    <xf numFmtId="166" fontId="12" fillId="0" borderId="28" xfId="1" applyNumberFormat="1" applyFont="1" applyBorder="1" applyProtection="1"/>
    <xf numFmtId="0" fontId="13" fillId="0" borderId="0" xfId="0" applyFont="1" applyAlignment="1">
      <alignment horizontal="left" vertical="center" wrapText="1"/>
    </xf>
    <xf numFmtId="9" fontId="16" fillId="0" borderId="0" xfId="8" applyFont="1"/>
    <xf numFmtId="0" fontId="14" fillId="0" borderId="53" xfId="0" applyFont="1" applyBorder="1" applyAlignment="1">
      <alignment horizontal="left" vertical="center"/>
    </xf>
    <xf numFmtId="0" fontId="0" fillId="6" borderId="5" xfId="0" applyFill="1" applyBorder="1"/>
    <xf numFmtId="9" fontId="16" fillId="0" borderId="5" xfId="8" applyFont="1" applyBorder="1" applyAlignment="1">
      <alignment horizontal="center"/>
    </xf>
    <xf numFmtId="0" fontId="0" fillId="7" borderId="5" xfId="0" applyFill="1" applyBorder="1"/>
    <xf numFmtId="164" fontId="12" fillId="0" borderId="29" xfId="4" applyFont="1" applyBorder="1" applyProtection="1"/>
    <xf numFmtId="15" fontId="5" fillId="5" borderId="2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3" borderId="0" xfId="0" applyFill="1"/>
    <xf numFmtId="8" fontId="0" fillId="0" borderId="0" xfId="0" applyNumberFormat="1"/>
    <xf numFmtId="0" fontId="17" fillId="3" borderId="0" xfId="0" applyFont="1" applyFill="1"/>
    <xf numFmtId="0" fontId="5" fillId="3" borderId="10" xfId="7" applyFont="1" applyFill="1" applyBorder="1" applyAlignment="1">
      <alignment horizontal="left"/>
    </xf>
    <xf numFmtId="0" fontId="17" fillId="0" borderId="0" xfId="0" applyFont="1"/>
    <xf numFmtId="0" fontId="5" fillId="3" borderId="11" xfId="7" applyFont="1" applyFill="1" applyBorder="1" applyAlignment="1">
      <alignment horizontal="left"/>
    </xf>
    <xf numFmtId="0" fontId="5" fillId="3" borderId="11" xfId="7" applyFont="1" applyFill="1" applyBorder="1"/>
    <xf numFmtId="0" fontId="5" fillId="3" borderId="12" xfId="7" applyFont="1" applyFill="1" applyBorder="1" applyAlignment="1">
      <alignment horizontal="left"/>
    </xf>
    <xf numFmtId="0" fontId="17" fillId="2" borderId="7" xfId="0" applyFont="1" applyFill="1" applyBorder="1"/>
    <xf numFmtId="0" fontId="17" fillId="2" borderId="8" xfId="0" applyFont="1" applyFill="1" applyBorder="1"/>
    <xf numFmtId="0" fontId="18" fillId="0" borderId="30" xfId="0" applyFont="1" applyBorder="1" applyAlignment="1">
      <alignment horizontal="center" vertical="center" wrapText="1"/>
    </xf>
    <xf numFmtId="0" fontId="4" fillId="0" borderId="9" xfId="7" applyFont="1" applyBorder="1" applyAlignment="1">
      <alignment horizontal="center" vertical="center" wrapText="1"/>
    </xf>
    <xf numFmtId="0" fontId="17" fillId="5" borderId="31" xfId="0" applyFont="1" applyFill="1" applyBorder="1" applyAlignment="1" applyProtection="1">
      <alignment horizontal="center" vertical="center"/>
      <protection locked="0"/>
    </xf>
    <xf numFmtId="14" fontId="5" fillId="5" borderId="6" xfId="0" applyNumberFormat="1" applyFont="1" applyFill="1" applyBorder="1" applyAlignment="1" applyProtection="1">
      <alignment horizontal="center"/>
      <protection locked="0"/>
    </xf>
    <xf numFmtId="15" fontId="5" fillId="5" borderId="19" xfId="0" applyNumberFormat="1" applyFont="1" applyFill="1" applyBorder="1" applyAlignment="1" applyProtection="1">
      <alignment horizontal="center"/>
      <protection locked="0"/>
    </xf>
    <xf numFmtId="166" fontId="5" fillId="5" borderId="19" xfId="1" applyNumberFormat="1" applyFont="1" applyFill="1" applyBorder="1" applyAlignment="1" applyProtection="1">
      <alignment horizontal="center"/>
      <protection locked="0"/>
    </xf>
    <xf numFmtId="9" fontId="5" fillId="8" borderId="19" xfId="8" applyFont="1" applyFill="1" applyBorder="1" applyAlignment="1" applyProtection="1">
      <alignment horizontal="center"/>
      <protection locked="0"/>
    </xf>
    <xf numFmtId="2" fontId="5" fillId="8" borderId="19" xfId="8" applyNumberFormat="1" applyFont="1" applyFill="1" applyBorder="1" applyAlignment="1" applyProtection="1">
      <alignment horizontal="center"/>
      <protection locked="0"/>
    </xf>
    <xf numFmtId="164" fontId="5" fillId="8" borderId="20" xfId="4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17" fillId="5" borderId="32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17" fillId="5" borderId="32" xfId="0" applyFont="1" applyFill="1" applyBorder="1" applyAlignment="1" applyProtection="1">
      <alignment horizontal="center"/>
      <protection locked="0"/>
    </xf>
    <xf numFmtId="0" fontId="17" fillId="5" borderId="33" xfId="0" applyFont="1" applyFill="1" applyBorder="1" applyAlignment="1" applyProtection="1">
      <alignment horizontal="center"/>
      <protection locked="0"/>
    </xf>
    <xf numFmtId="14" fontId="5" fillId="5" borderId="34" xfId="0" applyNumberFormat="1" applyFont="1" applyFill="1" applyBorder="1" applyAlignment="1" applyProtection="1">
      <alignment horizontal="center"/>
      <protection locked="0"/>
    </xf>
    <xf numFmtId="166" fontId="5" fillId="5" borderId="35" xfId="1" applyNumberFormat="1" applyFont="1" applyFill="1" applyBorder="1" applyAlignment="1" applyProtection="1">
      <alignment horizontal="center"/>
      <protection locked="0"/>
    </xf>
    <xf numFmtId="0" fontId="17" fillId="0" borderId="8" xfId="0" applyFont="1" applyBorder="1"/>
    <xf numFmtId="0" fontId="17" fillId="0" borderId="9" xfId="0" applyFont="1" applyBorder="1"/>
    <xf numFmtId="166" fontId="17" fillId="0" borderId="30" xfId="1" applyNumberFormat="1" applyFont="1" applyBorder="1" applyAlignment="1" applyProtection="1">
      <alignment horizontal="center" vertical="center"/>
    </xf>
    <xf numFmtId="2" fontId="17" fillId="0" borderId="9" xfId="0" applyNumberFormat="1" applyFont="1" applyBorder="1"/>
    <xf numFmtId="164" fontId="21" fillId="0" borderId="36" xfId="4" applyFont="1" applyFill="1" applyBorder="1" applyAlignment="1" applyProtection="1">
      <alignment horizontal="center"/>
    </xf>
    <xf numFmtId="0" fontId="12" fillId="0" borderId="0" xfId="7" applyFont="1" applyFill="1" applyBorder="1" applyAlignment="1" applyProtection="1"/>
    <xf numFmtId="166" fontId="12" fillId="0" borderId="0" xfId="1" applyNumberFormat="1" applyFont="1" applyBorder="1" applyAlignment="1" applyProtection="1">
      <alignment horizontal="right"/>
    </xf>
    <xf numFmtId="166" fontId="12" fillId="0" borderId="29" xfId="1" applyNumberFormat="1" applyFont="1" applyBorder="1" applyProtection="1"/>
    <xf numFmtId="0" fontId="0" fillId="0" borderId="0" xfId="0" applyBorder="1" applyProtection="1"/>
    <xf numFmtId="0" fontId="5" fillId="5" borderId="37" xfId="7" applyFont="1" applyFill="1" applyBorder="1" applyAlignment="1" applyProtection="1">
      <alignment horizontal="left"/>
      <protection locked="0"/>
    </xf>
    <xf numFmtId="0" fontId="17" fillId="5" borderId="38" xfId="0" applyFont="1" applyFill="1" applyBorder="1"/>
    <xf numFmtId="168" fontId="5" fillId="0" borderId="0" xfId="2" applyNumberFormat="1" applyFont="1" applyFill="1" applyBorder="1" applyAlignment="1" applyProtection="1">
      <alignment horizontal="center"/>
    </xf>
    <xf numFmtId="1" fontId="5" fillId="0" borderId="26" xfId="7" applyNumberFormat="1" applyFont="1" applyFill="1" applyBorder="1" applyAlignment="1" applyProtection="1">
      <alignment horizontal="center"/>
    </xf>
    <xf numFmtId="168" fontId="5" fillId="0" borderId="26" xfId="2" applyNumberFormat="1" applyFont="1" applyFill="1" applyBorder="1" applyAlignment="1" applyProtection="1">
      <alignment horizontal="center"/>
    </xf>
    <xf numFmtId="167" fontId="5" fillId="0" borderId="26" xfId="8" applyNumberFormat="1" applyFont="1" applyFill="1" applyBorder="1" applyAlignment="1" applyProtection="1">
      <alignment horizontal="center"/>
    </xf>
    <xf numFmtId="168" fontId="5" fillId="0" borderId="29" xfId="2" applyNumberFormat="1" applyFont="1" applyFill="1" applyBorder="1" applyAlignment="1" applyProtection="1">
      <alignment horizontal="center"/>
    </xf>
    <xf numFmtId="0" fontId="12" fillId="0" borderId="3" xfId="0" applyFont="1" applyBorder="1" applyProtection="1"/>
    <xf numFmtId="1" fontId="12" fillId="0" borderId="0" xfId="7" applyNumberFormat="1" applyFont="1" applyFill="1" applyBorder="1" applyAlignment="1" applyProtection="1">
      <alignment horizontal="center"/>
    </xf>
    <xf numFmtId="0" fontId="0" fillId="0" borderId="2" xfId="0" applyBorder="1" applyProtection="1"/>
    <xf numFmtId="0" fontId="18" fillId="0" borderId="9" xfId="0" applyFont="1" applyBorder="1" applyAlignment="1">
      <alignment horizontal="center" vertical="center" wrapText="1"/>
    </xf>
    <xf numFmtId="0" fontId="17" fillId="3" borderId="38" xfId="0" applyFont="1" applyFill="1" applyBorder="1"/>
    <xf numFmtId="166" fontId="12" fillId="8" borderId="30" xfId="1" applyNumberFormat="1" applyFont="1" applyFill="1" applyBorder="1" applyAlignment="1" applyProtection="1">
      <alignment horizontal="right"/>
    </xf>
    <xf numFmtId="166" fontId="12" fillId="8" borderId="30" xfId="1" applyNumberFormat="1" applyFont="1" applyFill="1" applyBorder="1" applyProtection="1"/>
    <xf numFmtId="166" fontId="5" fillId="8" borderId="16" xfId="1" applyNumberFormat="1" applyFont="1" applyFill="1" applyBorder="1" applyProtection="1"/>
    <xf numFmtId="0" fontId="12" fillId="8" borderId="27" xfId="0" applyFont="1" applyFill="1" applyBorder="1" applyAlignment="1" applyProtection="1">
      <alignment horizontal="center" vertical="center" wrapText="1"/>
    </xf>
    <xf numFmtId="0" fontId="12" fillId="8" borderId="19" xfId="0" applyFont="1" applyFill="1" applyBorder="1" applyAlignment="1" applyProtection="1">
      <alignment horizontal="center" wrapText="1"/>
    </xf>
    <xf numFmtId="166" fontId="12" fillId="8" borderId="20" xfId="1" applyNumberFormat="1" applyFont="1" applyFill="1" applyBorder="1" applyAlignment="1" applyProtection="1">
      <alignment horizontal="center" wrapText="1"/>
    </xf>
    <xf numFmtId="1" fontId="5" fillId="8" borderId="39" xfId="7" applyNumberFormat="1" applyFont="1" applyFill="1" applyBorder="1" applyAlignment="1" applyProtection="1">
      <alignment horizontal="center"/>
    </xf>
    <xf numFmtId="168" fontId="5" fillId="8" borderId="4" xfId="2" applyNumberFormat="1" applyFont="1" applyFill="1" applyBorder="1" applyAlignment="1" applyProtection="1">
      <alignment horizontal="center"/>
    </xf>
    <xf numFmtId="167" fontId="5" fillId="8" borderId="4" xfId="8" applyNumberFormat="1" applyFont="1" applyFill="1" applyBorder="1" applyAlignment="1" applyProtection="1">
      <alignment horizontal="center"/>
    </xf>
    <xf numFmtId="168" fontId="5" fillId="8" borderId="40" xfId="2" applyNumberFormat="1" applyFont="1" applyFill="1" applyBorder="1" applyAlignment="1" applyProtection="1">
      <alignment horizontal="center"/>
    </xf>
    <xf numFmtId="1" fontId="5" fillId="8" borderId="21" xfId="7" applyNumberFormat="1" applyFont="1" applyFill="1" applyBorder="1" applyAlignment="1" applyProtection="1">
      <alignment horizontal="center"/>
    </xf>
    <xf numFmtId="168" fontId="5" fillId="8" borderId="5" xfId="2" applyNumberFormat="1" applyFont="1" applyFill="1" applyBorder="1" applyAlignment="1" applyProtection="1">
      <alignment horizontal="center"/>
    </xf>
    <xf numFmtId="167" fontId="5" fillId="8" borderId="5" xfId="8" applyNumberFormat="1" applyFont="1" applyFill="1" applyBorder="1" applyAlignment="1" applyProtection="1">
      <alignment horizontal="center"/>
    </xf>
    <xf numFmtId="168" fontId="5" fillId="8" borderId="17" xfId="2" applyNumberFormat="1" applyFont="1" applyFill="1" applyBorder="1" applyAlignment="1" applyProtection="1">
      <alignment horizontal="center"/>
    </xf>
    <xf numFmtId="168" fontId="5" fillId="8" borderId="41" xfId="2" applyNumberFormat="1" applyFont="1" applyFill="1" applyBorder="1" applyAlignment="1" applyProtection="1">
      <alignment horizontal="center"/>
    </xf>
    <xf numFmtId="168" fontId="5" fillId="8" borderId="38" xfId="2" applyNumberFormat="1" applyFont="1" applyFill="1" applyBorder="1" applyAlignment="1" applyProtection="1">
      <alignment horizontal="center"/>
    </xf>
    <xf numFmtId="1" fontId="5" fillId="8" borderId="42" xfId="7" applyNumberFormat="1" applyFont="1" applyFill="1" applyBorder="1" applyAlignment="1" applyProtection="1">
      <alignment horizontal="center"/>
    </xf>
    <xf numFmtId="168" fontId="5" fillId="8" borderId="24" xfId="2" applyNumberFormat="1" applyFont="1" applyFill="1" applyBorder="1" applyAlignment="1" applyProtection="1">
      <alignment horizontal="center"/>
    </xf>
    <xf numFmtId="168" fontId="5" fillId="8" borderId="43" xfId="2" applyNumberFormat="1" applyFont="1" applyFill="1" applyBorder="1" applyAlignment="1" applyProtection="1">
      <alignment horizontal="center"/>
    </xf>
    <xf numFmtId="0" fontId="12" fillId="8" borderId="27" xfId="7" applyFont="1" applyFill="1" applyBorder="1" applyAlignment="1" applyProtection="1"/>
    <xf numFmtId="168" fontId="5" fillId="8" borderId="44" xfId="7" applyNumberFormat="1" applyFont="1" applyFill="1" applyBorder="1" applyAlignment="1" applyProtection="1"/>
    <xf numFmtId="167" fontId="5" fillId="8" borderId="44" xfId="8" applyNumberFormat="1" applyFont="1" applyFill="1" applyBorder="1" applyAlignment="1" applyProtection="1">
      <alignment horizontal="center"/>
    </xf>
    <xf numFmtId="168" fontId="5" fillId="8" borderId="36" xfId="7" applyNumberFormat="1" applyFont="1" applyFill="1" applyBorder="1" applyAlignment="1" applyProtection="1"/>
    <xf numFmtId="167" fontId="12" fillId="0" borderId="0" xfId="8" applyNumberFormat="1" applyFont="1" applyFill="1" applyBorder="1" applyAlignment="1" applyProtection="1">
      <alignment horizontal="center"/>
    </xf>
    <xf numFmtId="164" fontId="5" fillId="8" borderId="30" xfId="4" applyFont="1" applyFill="1" applyBorder="1" applyAlignment="1" applyProtection="1">
      <alignment horizontal="center"/>
    </xf>
    <xf numFmtId="0" fontId="7" fillId="0" borderId="25" xfId="0" applyFont="1" applyBorder="1" applyAlignment="1" applyProtection="1">
      <alignment horizontal="right" vertical="center" wrapText="1" indent="1"/>
    </xf>
    <xf numFmtId="0" fontId="7" fillId="0" borderId="26" xfId="0" applyFont="1" applyBorder="1" applyAlignment="1" applyProtection="1">
      <alignment horizontal="right" vertical="center" indent="1"/>
    </xf>
    <xf numFmtId="0" fontId="7" fillId="0" borderId="29" xfId="0" applyFont="1" applyBorder="1" applyAlignment="1" applyProtection="1">
      <alignment horizontal="right" vertical="center" indent="1"/>
    </xf>
    <xf numFmtId="0" fontId="5" fillId="4" borderId="22" xfId="0" applyNumberFormat="1" applyFont="1" applyFill="1" applyBorder="1" applyAlignment="1" applyProtection="1">
      <alignment horizontal="left"/>
      <protection locked="0"/>
    </xf>
    <xf numFmtId="0" fontId="5" fillId="4" borderId="47" xfId="0" applyNumberFormat="1" applyFont="1" applyFill="1" applyBorder="1" applyAlignment="1" applyProtection="1">
      <alignment horizontal="left"/>
      <protection locked="0"/>
    </xf>
    <xf numFmtId="0" fontId="5" fillId="4" borderId="17" xfId="0" applyNumberFormat="1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5" fillId="4" borderId="49" xfId="0" applyFont="1" applyFill="1" applyBorder="1" applyAlignment="1" applyProtection="1">
      <alignment horizontal="left"/>
      <protection locked="0"/>
    </xf>
    <xf numFmtId="0" fontId="5" fillId="4" borderId="50" xfId="0" applyFont="1" applyFill="1" applyBorder="1" applyAlignment="1" applyProtection="1">
      <alignment horizontal="left"/>
      <protection locked="0"/>
    </xf>
    <xf numFmtId="0" fontId="5" fillId="4" borderId="51" xfId="0" applyFont="1" applyFill="1" applyBorder="1" applyAlignment="1" applyProtection="1">
      <alignment horizontal="left"/>
      <protection locked="0"/>
    </xf>
    <xf numFmtId="0" fontId="5" fillId="4" borderId="22" xfId="0" applyFont="1" applyFill="1" applyBorder="1" applyAlignment="1" applyProtection="1">
      <alignment horizontal="left"/>
      <protection locked="0"/>
    </xf>
    <xf numFmtId="0" fontId="5" fillId="4" borderId="47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wrapText="1"/>
    </xf>
    <xf numFmtId="0" fontId="6" fillId="3" borderId="38" xfId="0" applyFont="1" applyFill="1" applyBorder="1" applyAlignment="1" applyProtection="1">
      <alignment wrapText="1"/>
    </xf>
    <xf numFmtId="0" fontId="3" fillId="5" borderId="22" xfId="0" applyFont="1" applyFill="1" applyBorder="1" applyAlignment="1" applyProtection="1">
      <alignment horizontal="left"/>
      <protection locked="0"/>
    </xf>
    <xf numFmtId="0" fontId="3" fillId="5" borderId="47" xfId="0" applyFont="1" applyFill="1" applyBorder="1" applyAlignment="1" applyProtection="1">
      <alignment horizontal="left"/>
      <protection locked="0"/>
    </xf>
    <xf numFmtId="0" fontId="3" fillId="5" borderId="32" xfId="0" applyFont="1" applyFill="1" applyBorder="1" applyAlignment="1" applyProtection="1">
      <alignment horizontal="left"/>
      <protection locked="0"/>
    </xf>
    <xf numFmtId="166" fontId="12" fillId="8" borderId="7" xfId="1" applyNumberFormat="1" applyFont="1" applyFill="1" applyBorder="1" applyAlignment="1" applyProtection="1">
      <alignment horizontal="center"/>
    </xf>
    <xf numFmtId="166" fontId="12" fillId="8" borderId="8" xfId="1" applyNumberFormat="1" applyFont="1" applyFill="1" applyBorder="1" applyAlignment="1" applyProtection="1">
      <alignment horizontal="center"/>
    </xf>
    <xf numFmtId="166" fontId="12" fillId="8" borderId="9" xfId="1" applyNumberFormat="1" applyFont="1" applyFill="1" applyBorder="1" applyAlignment="1" applyProtection="1">
      <alignment horizontal="center"/>
    </xf>
    <xf numFmtId="0" fontId="5" fillId="4" borderId="32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38" xfId="0" applyFont="1" applyBorder="1" applyAlignment="1" applyProtection="1">
      <alignment horizontal="center"/>
    </xf>
    <xf numFmtId="0" fontId="9" fillId="0" borderId="25" xfId="0" applyFont="1" applyBorder="1" applyAlignment="1" applyProtection="1"/>
    <xf numFmtId="0" fontId="9" fillId="0" borderId="26" xfId="0" applyFont="1" applyBorder="1" applyAlignment="1" applyProtection="1"/>
    <xf numFmtId="0" fontId="9" fillId="0" borderId="29" xfId="0" applyFont="1" applyBorder="1" applyAlignment="1" applyProtection="1"/>
    <xf numFmtId="0" fontId="9" fillId="0" borderId="3" xfId="0" applyFont="1" applyBorder="1" applyAlignment="1" applyProtection="1"/>
    <xf numFmtId="0" fontId="9" fillId="0" borderId="0" xfId="0" applyFont="1" applyBorder="1" applyAlignment="1" applyProtection="1"/>
    <xf numFmtId="0" fontId="9" fillId="0" borderId="38" xfId="0" applyFont="1" applyBorder="1" applyAlignment="1" applyProtection="1"/>
    <xf numFmtId="0" fontId="6" fillId="3" borderId="3" xfId="0" applyFont="1" applyFill="1" applyBorder="1" applyProtection="1"/>
    <xf numFmtId="0" fontId="6" fillId="3" borderId="0" xfId="0" applyFont="1" applyFill="1" applyBorder="1" applyProtection="1"/>
    <xf numFmtId="0" fontId="6" fillId="3" borderId="38" xfId="0" applyFont="1" applyFill="1" applyBorder="1" applyProtection="1"/>
    <xf numFmtId="0" fontId="6" fillId="3" borderId="3" xfId="0" applyFont="1" applyFill="1" applyBorder="1" applyAlignment="1" applyProtection="1"/>
    <xf numFmtId="0" fontId="6" fillId="3" borderId="0" xfId="0" applyFont="1" applyFill="1" applyBorder="1" applyAlignment="1" applyProtection="1"/>
    <xf numFmtId="0" fontId="6" fillId="3" borderId="38" xfId="0" applyFont="1" applyFill="1" applyBorder="1" applyAlignment="1" applyProtection="1"/>
    <xf numFmtId="0" fontId="12" fillId="0" borderId="7" xfId="0" applyFont="1" applyFill="1" applyBorder="1" applyAlignment="1" applyProtection="1">
      <alignment horizontal="center"/>
    </xf>
    <xf numFmtId="0" fontId="12" fillId="0" borderId="8" xfId="0" applyFont="1" applyFill="1" applyBorder="1" applyAlignment="1" applyProtection="1">
      <alignment horizontal="center"/>
    </xf>
    <xf numFmtId="0" fontId="12" fillId="0" borderId="9" xfId="0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left"/>
      <protection locked="0"/>
    </xf>
    <xf numFmtId="0" fontId="3" fillId="5" borderId="45" xfId="0" applyFont="1" applyFill="1" applyBorder="1" applyAlignment="1" applyProtection="1">
      <alignment horizontal="center"/>
      <protection locked="0"/>
    </xf>
    <xf numFmtId="0" fontId="3" fillId="5" borderId="46" xfId="0" applyFont="1" applyFill="1" applyBorder="1" applyAlignment="1" applyProtection="1">
      <alignment horizontal="center"/>
      <protection locked="0"/>
    </xf>
    <xf numFmtId="0" fontId="3" fillId="5" borderId="22" xfId="0" applyFont="1" applyFill="1" applyBorder="1" applyAlignment="1" applyProtection="1">
      <alignment horizontal="center"/>
      <protection locked="0"/>
    </xf>
    <xf numFmtId="0" fontId="3" fillId="5" borderId="17" xfId="0" applyFont="1" applyFill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 horizontal="center"/>
    </xf>
    <xf numFmtId="0" fontId="17" fillId="5" borderId="47" xfId="0" applyFont="1" applyFill="1" applyBorder="1"/>
    <xf numFmtId="0" fontId="17" fillId="5" borderId="17" xfId="0" applyFont="1" applyFill="1" applyBorder="1"/>
    <xf numFmtId="0" fontId="17" fillId="5" borderId="48" xfId="0" applyFont="1" applyFill="1" applyBorder="1"/>
    <xf numFmtId="0" fontId="17" fillId="5" borderId="43" xfId="0" applyFont="1" applyFill="1" applyBorder="1"/>
    <xf numFmtId="0" fontId="5" fillId="2" borderId="8" xfId="7" applyFont="1" applyFill="1" applyBorder="1" applyAlignment="1">
      <alignment horizontal="center"/>
    </xf>
    <xf numFmtId="0" fontId="5" fillId="2" borderId="9" xfId="7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3" borderId="7" xfId="7" applyFont="1" applyFill="1" applyBorder="1" applyAlignment="1">
      <alignment horizontal="right" vertical="center" wrapText="1" indent="2"/>
    </xf>
    <xf numFmtId="0" fontId="15" fillId="3" borderId="8" xfId="7" applyFont="1" applyFill="1" applyBorder="1" applyAlignment="1">
      <alignment horizontal="right" vertical="center" wrapText="1" indent="2"/>
    </xf>
    <xf numFmtId="0" fontId="15" fillId="3" borderId="9" xfId="7" applyFont="1" applyFill="1" applyBorder="1" applyAlignment="1">
      <alignment horizontal="right" vertical="center" wrapText="1" indent="2"/>
    </xf>
    <xf numFmtId="0" fontId="17" fillId="5" borderId="52" xfId="0" applyFont="1" applyFill="1" applyBorder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7" fillId="5" borderId="26" xfId="0" applyFont="1" applyFill="1" applyBorder="1"/>
    <xf numFmtId="0" fontId="17" fillId="5" borderId="29" xfId="0" applyFont="1" applyFill="1" applyBorder="1"/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Normal" xfId="0" builtinId="0"/>
    <cellStyle name="Normal 2" xfId="7" xr:uid="{00000000-0005-0000-0000-000007000000}"/>
    <cellStyle name="Percent" xfId="8" builtinId="5"/>
    <cellStyle name="Percent 2" xfId="9" xr:uid="{00000000-0005-0000-0000-000009000000}"/>
    <cellStyle name="Percent 3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47625</xdr:rowOff>
    </xdr:from>
    <xdr:to>
      <xdr:col>3</xdr:col>
      <xdr:colOff>466725</xdr:colOff>
      <xdr:row>1</xdr:row>
      <xdr:rowOff>590550</xdr:rowOff>
    </xdr:to>
    <xdr:pic>
      <xdr:nvPicPr>
        <xdr:cNvPr id="1138" name="Picture 2">
          <a:extLst>
            <a:ext uri="{FF2B5EF4-FFF2-40B4-BE49-F238E27FC236}">
              <a16:creationId xmlns:a16="http://schemas.microsoft.com/office/drawing/2014/main" id="{331960BA-5A02-422C-B3D3-B677E868E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3181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114300</xdr:rowOff>
    </xdr:from>
    <xdr:to>
      <xdr:col>3</xdr:col>
      <xdr:colOff>361950</xdr:colOff>
      <xdr:row>1</xdr:row>
      <xdr:rowOff>704850</xdr:rowOff>
    </xdr:to>
    <xdr:pic>
      <xdr:nvPicPr>
        <xdr:cNvPr id="4115" name="Picture 2">
          <a:extLst>
            <a:ext uri="{FF2B5EF4-FFF2-40B4-BE49-F238E27FC236}">
              <a16:creationId xmlns:a16="http://schemas.microsoft.com/office/drawing/2014/main" id="{EFD55406-EC45-4633-8EAF-EABEEB06B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8600"/>
          <a:ext cx="2447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8"/>
  <sheetViews>
    <sheetView showGridLines="0" showZeros="0" zoomScaleNormal="100" workbookViewId="0">
      <selection activeCell="L41" sqref="L41"/>
    </sheetView>
  </sheetViews>
  <sheetFormatPr defaultColWidth="8.6640625" defaultRowHeight="13.2"/>
  <cols>
    <col min="1" max="1" width="1.44140625" style="15" customWidth="1"/>
    <col min="2" max="2" width="24.6640625" style="15" customWidth="1"/>
    <col min="3" max="4" width="17.33203125" style="15" customWidth="1"/>
    <col min="5" max="5" width="7.6640625" style="15" customWidth="1"/>
    <col min="6" max="8" width="19.44140625" style="15" customWidth="1"/>
    <col min="9" max="9" width="2.33203125" style="15" customWidth="1"/>
    <col min="10" max="10" width="8.6640625" style="15"/>
    <col min="11" max="11" width="9.33203125" style="15" hidden="1" customWidth="1"/>
    <col min="12" max="16384" width="8.6640625" style="15"/>
  </cols>
  <sheetData>
    <row r="1" spans="2:12" s="3" customFormat="1" ht="7.5" customHeight="1" thickBot="1">
      <c r="C1" s="4"/>
      <c r="D1" s="4"/>
      <c r="E1" s="60"/>
      <c r="F1" s="4"/>
      <c r="G1" s="4"/>
      <c r="H1" s="4"/>
    </row>
    <row r="2" spans="2:12" s="3" customFormat="1" ht="78.75" customHeight="1" thickBot="1">
      <c r="B2" s="133" t="s">
        <v>27</v>
      </c>
      <c r="C2" s="134"/>
      <c r="D2" s="134"/>
      <c r="E2" s="134"/>
      <c r="F2" s="134"/>
      <c r="G2" s="134"/>
      <c r="H2" s="135"/>
      <c r="I2" s="5"/>
      <c r="J2" s="5"/>
      <c r="K2" s="5"/>
      <c r="L2" s="5"/>
    </row>
    <row r="3" spans="2:12" s="3" customFormat="1" ht="15" customHeight="1" thickBot="1">
      <c r="B3" s="139" t="s">
        <v>28</v>
      </c>
      <c r="C3" s="140"/>
      <c r="D3" s="140"/>
      <c r="E3" s="140"/>
      <c r="F3" s="140"/>
      <c r="G3" s="140"/>
      <c r="H3" s="141"/>
    </row>
    <row r="4" spans="2:12" s="8" customFormat="1" ht="15" customHeight="1">
      <c r="B4" s="6" t="s">
        <v>4</v>
      </c>
      <c r="C4" s="142"/>
      <c r="D4" s="143"/>
      <c r="E4" s="143"/>
      <c r="F4" s="144"/>
      <c r="G4" s="7" t="s">
        <v>29</v>
      </c>
      <c r="H4" s="29"/>
    </row>
    <row r="5" spans="2:12" s="8" customFormat="1" ht="15" customHeight="1">
      <c r="B5" s="9" t="s">
        <v>1</v>
      </c>
      <c r="C5" s="136"/>
      <c r="D5" s="137"/>
      <c r="E5" s="137"/>
      <c r="F5" s="137"/>
      <c r="G5" s="137"/>
      <c r="H5" s="138"/>
    </row>
    <row r="6" spans="2:12" s="8" customFormat="1" ht="15" customHeight="1">
      <c r="B6" s="1" t="s">
        <v>11</v>
      </c>
      <c r="C6" s="145"/>
      <c r="D6" s="146"/>
      <c r="E6" s="146"/>
      <c r="F6" s="146"/>
      <c r="G6" s="10" t="s">
        <v>2</v>
      </c>
      <c r="H6" s="30"/>
    </row>
    <row r="7" spans="2:12" s="8" customFormat="1" ht="15" customHeight="1">
      <c r="B7" s="6" t="s">
        <v>7</v>
      </c>
      <c r="C7" s="145"/>
      <c r="D7" s="146"/>
      <c r="E7" s="146"/>
      <c r="F7" s="156"/>
      <c r="G7" s="11" t="s">
        <v>8</v>
      </c>
      <c r="H7" s="31"/>
    </row>
    <row r="8" spans="2:12" s="8" customFormat="1" ht="15" customHeight="1">
      <c r="B8" s="6" t="s">
        <v>337</v>
      </c>
      <c r="C8" s="145"/>
      <c r="D8" s="146"/>
      <c r="E8" s="146"/>
      <c r="F8" s="146"/>
      <c r="G8" s="146"/>
      <c r="H8" s="174"/>
    </row>
    <row r="9" spans="2:12" s="8" customFormat="1" ht="15" customHeight="1" thickBot="1">
      <c r="B9" s="6" t="s">
        <v>6</v>
      </c>
      <c r="C9" s="145"/>
      <c r="D9" s="146"/>
      <c r="E9" s="146"/>
      <c r="F9" s="146"/>
      <c r="G9" s="10" t="s">
        <v>30</v>
      </c>
      <c r="H9" s="30"/>
    </row>
    <row r="10" spans="2:12" ht="15" customHeight="1" thickBot="1">
      <c r="B10" s="12"/>
      <c r="C10" s="13"/>
      <c r="D10" s="13"/>
      <c r="E10" s="13"/>
      <c r="F10" s="13"/>
      <c r="G10" s="13"/>
      <c r="H10" s="14"/>
    </row>
    <row r="11" spans="2:12" ht="15" customHeight="1" thickBot="1">
      <c r="B11" s="171" t="s">
        <v>13</v>
      </c>
      <c r="C11" s="172"/>
      <c r="D11" s="172"/>
      <c r="E11" s="172"/>
      <c r="F11" s="172"/>
      <c r="G11" s="172"/>
      <c r="H11" s="173"/>
    </row>
    <row r="12" spans="2:12" s="16" customFormat="1" ht="28.2" thickBot="1">
      <c r="B12" s="32" t="s">
        <v>9</v>
      </c>
      <c r="C12" s="33" t="s">
        <v>10</v>
      </c>
      <c r="D12" s="33" t="s">
        <v>333</v>
      </c>
      <c r="E12" s="33" t="s">
        <v>0</v>
      </c>
      <c r="F12" s="34" t="s">
        <v>15</v>
      </c>
      <c r="G12" s="35" t="s">
        <v>33</v>
      </c>
      <c r="H12" s="36" t="s">
        <v>14</v>
      </c>
    </row>
    <row r="13" spans="2:12" ht="15" customHeight="1">
      <c r="B13" s="37"/>
      <c r="C13" s="38"/>
      <c r="D13" s="38"/>
      <c r="E13" s="39"/>
      <c r="F13" s="40"/>
      <c r="G13" s="41"/>
      <c r="H13" s="110">
        <f>F13-IF(G13&gt;24.99%,IF(G13&gt;41.99%,0,((0.42-G13)*F13*4)),F13)</f>
        <v>0</v>
      </c>
      <c r="K13" s="17">
        <f>F13*(1-G13)</f>
        <v>0</v>
      </c>
    </row>
    <row r="14" spans="2:12" ht="15" customHeight="1">
      <c r="B14" s="37"/>
      <c r="C14" s="38"/>
      <c r="D14" s="38"/>
      <c r="E14" s="39"/>
      <c r="F14" s="40"/>
      <c r="G14" s="41"/>
      <c r="H14" s="110">
        <f t="shared" ref="H14:H24" si="0">F14-IF(G14&gt;24.99%,IF(G14&gt;41.99%,0,((0.42-G14)*F14*4)),F14)</f>
        <v>0</v>
      </c>
      <c r="K14" s="18">
        <f t="shared" ref="K14:K24" si="1">F14*(1-G14)</f>
        <v>0</v>
      </c>
    </row>
    <row r="15" spans="2:12" ht="15" customHeight="1">
      <c r="B15" s="37"/>
      <c r="C15" s="38"/>
      <c r="D15" s="38"/>
      <c r="E15" s="39"/>
      <c r="F15" s="40"/>
      <c r="G15" s="41"/>
      <c r="H15" s="110">
        <f>F15-IF(G15&gt;24.99%,IF(G15&gt;41.99%,0,((0.42-G15)*F15*4)),F15)</f>
        <v>0</v>
      </c>
      <c r="K15" s="18">
        <f>F15*(1-G15)</f>
        <v>0</v>
      </c>
    </row>
    <row r="16" spans="2:12" ht="15" customHeight="1">
      <c r="B16" s="37"/>
      <c r="C16" s="38"/>
      <c r="D16" s="38"/>
      <c r="E16" s="39"/>
      <c r="F16" s="40"/>
      <c r="G16" s="41"/>
      <c r="H16" s="110">
        <f>F16-IF(G16&gt;24.99%,IF(G16&gt;41.99%,0,((0.42-G16)*F16*4)),F16)</f>
        <v>0</v>
      </c>
      <c r="K16" s="18">
        <f>F16*(1-G16)</f>
        <v>0</v>
      </c>
    </row>
    <row r="17" spans="2:12" ht="15" customHeight="1">
      <c r="B17" s="37"/>
      <c r="C17" s="38"/>
      <c r="D17" s="38"/>
      <c r="E17" s="39"/>
      <c r="F17" s="40"/>
      <c r="G17" s="41"/>
      <c r="H17" s="110">
        <f>F17-IF(G17&gt;24.99%,IF(G17&gt;41.99%,0,((0.42-G17)*F17*4)),F17)</f>
        <v>0</v>
      </c>
      <c r="K17" s="18">
        <f>F17*(1-G17)</f>
        <v>0</v>
      </c>
    </row>
    <row r="18" spans="2:12" ht="15" customHeight="1">
      <c r="B18" s="37"/>
      <c r="C18" s="38"/>
      <c r="D18" s="38"/>
      <c r="E18" s="39"/>
      <c r="F18" s="40"/>
      <c r="G18" s="41"/>
      <c r="H18" s="110">
        <f>F18-IF(G18&gt;24.99%,IF(G18&gt;41.99%,0,((0.42-G18)*F18*4)),F18)</f>
        <v>0</v>
      </c>
      <c r="K18" s="18">
        <f>F18*(1-G18)</f>
        <v>0</v>
      </c>
    </row>
    <row r="19" spans="2:12" ht="15" customHeight="1">
      <c r="B19" s="37"/>
      <c r="C19" s="38"/>
      <c r="D19" s="38"/>
      <c r="E19" s="39"/>
      <c r="F19" s="40"/>
      <c r="G19" s="41"/>
      <c r="H19" s="110">
        <f>F19-IF(G19&gt;24.99%,IF(G19&gt;41.99%,0,((0.42-G19)*F19*4)),F19)</f>
        <v>0</v>
      </c>
      <c r="K19" s="18">
        <f>F19*(1-G19)</f>
        <v>0</v>
      </c>
    </row>
    <row r="20" spans="2:12" ht="15" customHeight="1">
      <c r="B20" s="37"/>
      <c r="C20" s="38"/>
      <c r="D20" s="38"/>
      <c r="E20" s="39"/>
      <c r="F20" s="40"/>
      <c r="G20" s="41"/>
      <c r="H20" s="110">
        <f t="shared" si="0"/>
        <v>0</v>
      </c>
      <c r="K20" s="18">
        <f t="shared" si="1"/>
        <v>0</v>
      </c>
    </row>
    <row r="21" spans="2:12" ht="15" customHeight="1">
      <c r="B21" s="37"/>
      <c r="C21" s="38"/>
      <c r="D21" s="38"/>
      <c r="E21" s="39"/>
      <c r="F21" s="40"/>
      <c r="G21" s="41"/>
      <c r="H21" s="110">
        <f t="shared" si="0"/>
        <v>0</v>
      </c>
      <c r="K21" s="18">
        <f>F21*(1-G21)</f>
        <v>0</v>
      </c>
    </row>
    <row r="22" spans="2:12" ht="15" customHeight="1">
      <c r="B22" s="37"/>
      <c r="C22" s="38"/>
      <c r="D22" s="38"/>
      <c r="E22" s="39"/>
      <c r="F22" s="40"/>
      <c r="G22" s="41"/>
      <c r="H22" s="110">
        <f t="shared" si="0"/>
        <v>0</v>
      </c>
      <c r="K22" s="18">
        <f t="shared" si="1"/>
        <v>0</v>
      </c>
    </row>
    <row r="23" spans="2:12" ht="15" customHeight="1">
      <c r="B23" s="37"/>
      <c r="C23" s="38"/>
      <c r="D23" s="38"/>
      <c r="E23" s="39"/>
      <c r="F23" s="40"/>
      <c r="G23" s="41"/>
      <c r="H23" s="110">
        <f t="shared" si="0"/>
        <v>0</v>
      </c>
      <c r="K23" s="18">
        <f t="shared" si="1"/>
        <v>0</v>
      </c>
    </row>
    <row r="24" spans="2:12" ht="15" customHeight="1" thickBot="1">
      <c r="B24" s="42"/>
      <c r="C24" s="38"/>
      <c r="D24" s="59"/>
      <c r="E24" s="43"/>
      <c r="F24" s="40"/>
      <c r="G24" s="41"/>
      <c r="H24" s="110">
        <f t="shared" si="0"/>
        <v>0</v>
      </c>
      <c r="K24" s="19">
        <f t="shared" si="1"/>
        <v>0</v>
      </c>
    </row>
    <row r="25" spans="2:12" ht="15" customHeight="1" thickBot="1">
      <c r="B25" s="44"/>
      <c r="C25" s="45"/>
      <c r="D25" s="49"/>
      <c r="E25" s="46" t="s">
        <v>16</v>
      </c>
      <c r="F25" s="47">
        <f>SUM(F13:F24)</f>
        <v>0</v>
      </c>
      <c r="G25" s="44"/>
      <c r="H25" s="109">
        <f>SUM(H13:H24)</f>
        <v>0</v>
      </c>
      <c r="K25" s="20">
        <f>SUM(K13:K24)</f>
        <v>0</v>
      </c>
    </row>
    <row r="26" spans="2:12" ht="15" customHeight="1" thickBot="1">
      <c r="B26" s="48"/>
      <c r="C26" s="49"/>
      <c r="D26" s="49"/>
      <c r="E26" s="92"/>
      <c r="F26" s="93"/>
      <c r="G26" s="49"/>
      <c r="H26" s="94"/>
      <c r="K26" s="95"/>
    </row>
    <row r="27" spans="2:12" ht="15" customHeight="1" thickBot="1">
      <c r="B27" s="103" t="s">
        <v>344</v>
      </c>
      <c r="C27" s="49"/>
      <c r="D27" s="49"/>
      <c r="E27" s="92"/>
      <c r="F27" s="108">
        <f>'RCF RI Details'!$E$30</f>
        <v>0</v>
      </c>
      <c r="G27" s="49"/>
      <c r="H27" s="109">
        <f>'RCF RI Details'!$G$30</f>
        <v>0</v>
      </c>
      <c r="K27" s="95"/>
    </row>
    <row r="28" spans="2:12" ht="15" customHeight="1" thickBot="1">
      <c r="B28" s="48"/>
      <c r="C28" s="49"/>
      <c r="D28" s="49"/>
      <c r="E28" s="8"/>
      <c r="F28" s="50"/>
      <c r="G28" s="51"/>
      <c r="H28" s="58"/>
    </row>
    <row r="29" spans="2:12" ht="15" customHeight="1" thickBot="1">
      <c r="B29" s="48"/>
      <c r="C29" s="49"/>
      <c r="D29" s="49"/>
      <c r="E29" s="153" t="s">
        <v>12</v>
      </c>
      <c r="F29" s="154"/>
      <c r="G29" s="154"/>
      <c r="H29" s="155"/>
    </row>
    <row r="30" spans="2:12" ht="28.2" thickBot="1">
      <c r="B30" s="48"/>
      <c r="C30" s="49"/>
      <c r="D30" s="49"/>
      <c r="E30" s="111" t="s">
        <v>0</v>
      </c>
      <c r="F30" s="112" t="s">
        <v>15</v>
      </c>
      <c r="G30" s="112" t="s">
        <v>17</v>
      </c>
      <c r="H30" s="113" t="s">
        <v>14</v>
      </c>
    </row>
    <row r="31" spans="2:12" ht="15" customHeight="1">
      <c r="B31" s="48"/>
      <c r="C31" s="49"/>
      <c r="D31" s="49"/>
      <c r="E31" s="114">
        <v>1</v>
      </c>
      <c r="F31" s="115">
        <f t="shared" ref="F31:F41" si="2">SUMIF($E$13:$E$24,$E31,F$13:F$24)</f>
        <v>0</v>
      </c>
      <c r="G31" s="116" t="str">
        <f t="shared" ref="G31:G41" si="3">IF(SUMIF($E$13:$E$24,E31,$F$13:$F$24)=0,"-",1-SUMIF($E$13:$E$24,E31,$K$13:$K$24)/SUMIF($E$13:$E$24,E31,$F$13:$F$24))</f>
        <v>-</v>
      </c>
      <c r="H31" s="117">
        <f t="shared" ref="H31:H41" si="4">SUMIF($E$13:$E$24,$E31,H$13:H$24)</f>
        <v>0</v>
      </c>
      <c r="L31" s="21">
        <v>0</v>
      </c>
    </row>
    <row r="32" spans="2:12" ht="15" customHeight="1">
      <c r="B32" s="48"/>
      <c r="C32" s="49"/>
      <c r="D32" s="49"/>
      <c r="E32" s="118">
        <v>2</v>
      </c>
      <c r="F32" s="119">
        <f t="shared" si="2"/>
        <v>0</v>
      </c>
      <c r="G32" s="120" t="str">
        <f t="shared" si="3"/>
        <v>-</v>
      </c>
      <c r="H32" s="121">
        <f t="shared" si="4"/>
        <v>0</v>
      </c>
    </row>
    <row r="33" spans="2:9" ht="15" customHeight="1">
      <c r="B33" s="48"/>
      <c r="C33" s="49"/>
      <c r="D33" s="49"/>
      <c r="E33" s="118">
        <v>3</v>
      </c>
      <c r="F33" s="119">
        <f t="shared" si="2"/>
        <v>0</v>
      </c>
      <c r="G33" s="120" t="str">
        <f>IF(SUMIF($E$13:$E$24,E33,$F$13:$F$24)=0,"-",1-SUMIF($E$13:$E$24,E33,$K$13:$K$24)/SUMIF($E$13:$E$24,E33,$F$13:$F$24))</f>
        <v>-</v>
      </c>
      <c r="H33" s="121">
        <f t="shared" si="4"/>
        <v>0</v>
      </c>
    </row>
    <row r="34" spans="2:9" ht="15" customHeight="1">
      <c r="B34" s="48"/>
      <c r="C34" s="49"/>
      <c r="D34" s="49"/>
      <c r="E34" s="118">
        <v>4</v>
      </c>
      <c r="F34" s="119">
        <f t="shared" si="2"/>
        <v>0</v>
      </c>
      <c r="G34" s="120" t="str">
        <f>IF(SUMIF($E$13:$E$24,E34,$F$13:$F$24)=0,"-",1-SUMIF($E$13:$E$24,E34,$K$13:$K$24)/SUMIF($E$13:$E$24,E34,$F$13:$F$24))</f>
        <v>-</v>
      </c>
      <c r="H34" s="121">
        <f t="shared" si="4"/>
        <v>0</v>
      </c>
    </row>
    <row r="35" spans="2:9" ht="15" customHeight="1">
      <c r="B35" s="48"/>
      <c r="C35" s="49"/>
      <c r="D35" s="49"/>
      <c r="E35" s="118">
        <v>5</v>
      </c>
      <c r="F35" s="119">
        <f t="shared" si="2"/>
        <v>0</v>
      </c>
      <c r="G35" s="120" t="str">
        <f>IF(SUMIF($E$13:$E$24,E35,$F$13:$F$24)=0,"-",1-SUMIF($E$13:$E$24,E35,$K$13:$K$24)/SUMIF($E$13:$E$24,E35,$F$13:$F$24))</f>
        <v>-</v>
      </c>
      <c r="H35" s="121">
        <f t="shared" si="4"/>
        <v>0</v>
      </c>
    </row>
    <row r="36" spans="2:9" ht="15" customHeight="1">
      <c r="B36" s="48"/>
      <c r="C36" s="49"/>
      <c r="D36" s="49"/>
      <c r="E36" s="118">
        <v>6</v>
      </c>
      <c r="F36" s="119">
        <f t="shared" si="2"/>
        <v>0</v>
      </c>
      <c r="G36" s="120" t="str">
        <f>IF(SUMIF($E$13:$E$24,E36,$F$13:$F$24)=0,"-",1-SUMIF($E$13:$E$24,E36,$K$13:$K$24)/SUMIF($E$13:$E$24,E36,$F$13:$F$24))</f>
        <v>-</v>
      </c>
      <c r="H36" s="121">
        <f t="shared" si="4"/>
        <v>0</v>
      </c>
    </row>
    <row r="37" spans="2:9" ht="15" customHeight="1">
      <c r="B37" s="48"/>
      <c r="C37" s="49"/>
      <c r="D37" s="49"/>
      <c r="E37" s="118">
        <v>7</v>
      </c>
      <c r="F37" s="119">
        <f t="shared" si="2"/>
        <v>0</v>
      </c>
      <c r="G37" s="120" t="str">
        <f>IF(SUMIF($E$13:$E$24,E37,$F$13:$F$24)=0,"-",1-SUMIF($E$13:$E$24,E37,$K$13:$K$24)/SUMIF($E$13:$E$24,E37,$F$13:$F$24))</f>
        <v>-</v>
      </c>
      <c r="H37" s="121">
        <f t="shared" si="4"/>
        <v>0</v>
      </c>
    </row>
    <row r="38" spans="2:9" ht="15" customHeight="1">
      <c r="B38" s="48"/>
      <c r="C38" s="49"/>
      <c r="D38" s="49"/>
      <c r="E38" s="118">
        <v>8</v>
      </c>
      <c r="F38" s="119">
        <f t="shared" si="2"/>
        <v>0</v>
      </c>
      <c r="G38" s="120" t="str">
        <f t="shared" si="3"/>
        <v>-</v>
      </c>
      <c r="H38" s="121">
        <f t="shared" si="4"/>
        <v>0</v>
      </c>
    </row>
    <row r="39" spans="2:9" ht="15" customHeight="1">
      <c r="B39" s="48"/>
      <c r="C39" s="49"/>
      <c r="D39" s="49"/>
      <c r="E39" s="118">
        <v>9</v>
      </c>
      <c r="F39" s="119">
        <f t="shared" si="2"/>
        <v>0</v>
      </c>
      <c r="G39" s="120" t="str">
        <f t="shared" si="3"/>
        <v>-</v>
      </c>
      <c r="H39" s="121">
        <f t="shared" si="4"/>
        <v>0</v>
      </c>
    </row>
    <row r="40" spans="2:9" ht="15" customHeight="1">
      <c r="B40" s="48"/>
      <c r="C40" s="49"/>
      <c r="D40" s="49"/>
      <c r="E40" s="118">
        <v>10</v>
      </c>
      <c r="F40" s="122">
        <f t="shared" si="2"/>
        <v>0</v>
      </c>
      <c r="G40" s="120" t="str">
        <f t="shared" si="3"/>
        <v>-</v>
      </c>
      <c r="H40" s="123">
        <f t="shared" si="4"/>
        <v>0</v>
      </c>
    </row>
    <row r="41" spans="2:9" ht="15" customHeight="1" thickBot="1">
      <c r="B41" s="48"/>
      <c r="C41" s="49"/>
      <c r="D41" s="49"/>
      <c r="E41" s="124">
        <v>11</v>
      </c>
      <c r="F41" s="125">
        <f t="shared" si="2"/>
        <v>0</v>
      </c>
      <c r="G41" s="120" t="str">
        <f t="shared" si="3"/>
        <v>-</v>
      </c>
      <c r="H41" s="126">
        <f t="shared" si="4"/>
        <v>0</v>
      </c>
    </row>
    <row r="42" spans="2:9" ht="15" customHeight="1" thickBot="1">
      <c r="B42" s="48"/>
      <c r="C42" s="49"/>
      <c r="D42" s="49"/>
      <c r="E42" s="127" t="s">
        <v>16</v>
      </c>
      <c r="F42" s="128">
        <f>SUM(F31:F41)</f>
        <v>0</v>
      </c>
      <c r="G42" s="129" t="str">
        <f>IF(F25=0,"-",1-K25/F25)</f>
        <v>-</v>
      </c>
      <c r="H42" s="130">
        <f>SUM(H31:H41)</f>
        <v>0</v>
      </c>
    </row>
    <row r="43" spans="2:9" ht="15" customHeight="1" thickBot="1">
      <c r="B43" s="48"/>
      <c r="C43" s="49"/>
      <c r="D43" s="49"/>
      <c r="E43" s="99"/>
      <c r="F43" s="100"/>
      <c r="G43" s="101"/>
      <c r="H43" s="102"/>
      <c r="I43" s="95"/>
    </row>
    <row r="44" spans="2:9" ht="15" customHeight="1" thickBot="1">
      <c r="B44" s="48"/>
      <c r="C44" s="49"/>
      <c r="D44" s="49"/>
      <c r="E44" s="104" t="s">
        <v>343</v>
      </c>
      <c r="F44" s="98"/>
      <c r="G44" s="131" t="s">
        <v>345</v>
      </c>
      <c r="H44" s="132" t="str">
        <f>'RCF RI Details'!$H$30</f>
        <v>-</v>
      </c>
    </row>
    <row r="45" spans="2:9" ht="15" customHeight="1" thickBot="1">
      <c r="B45" s="48"/>
      <c r="C45" s="49"/>
      <c r="D45" s="49"/>
      <c r="H45" s="105"/>
    </row>
    <row r="46" spans="2:9" ht="15" customHeight="1" thickBot="1">
      <c r="B46" s="12"/>
      <c r="C46" s="13"/>
      <c r="D46" s="13"/>
      <c r="E46" s="22"/>
      <c r="F46" s="22"/>
      <c r="G46" s="22"/>
      <c r="H46" s="23"/>
    </row>
    <row r="47" spans="2:9" s="24" customFormat="1" ht="15" customHeight="1">
      <c r="B47" s="159" t="s">
        <v>34</v>
      </c>
      <c r="C47" s="160"/>
      <c r="D47" s="160"/>
      <c r="E47" s="160"/>
      <c r="F47" s="160"/>
      <c r="G47" s="160"/>
      <c r="H47" s="161"/>
    </row>
    <row r="48" spans="2:9" s="24" customFormat="1" ht="15" customHeight="1">
      <c r="B48" s="162" t="s">
        <v>5</v>
      </c>
      <c r="C48" s="163"/>
      <c r="D48" s="163"/>
      <c r="E48" s="163"/>
      <c r="F48" s="163"/>
      <c r="G48" s="163"/>
      <c r="H48" s="164"/>
    </row>
    <row r="49" spans="2:8" s="24" customFormat="1" ht="15" customHeight="1">
      <c r="B49" s="165" t="s">
        <v>3</v>
      </c>
      <c r="C49" s="166"/>
      <c r="D49" s="166"/>
      <c r="E49" s="166"/>
      <c r="F49" s="166"/>
      <c r="G49" s="166"/>
      <c r="H49" s="167"/>
    </row>
    <row r="50" spans="2:8" s="24" customFormat="1" ht="15" customHeight="1">
      <c r="B50" s="165" t="s">
        <v>24</v>
      </c>
      <c r="C50" s="166"/>
      <c r="D50" s="166"/>
      <c r="E50" s="166"/>
      <c r="F50" s="166"/>
      <c r="G50" s="166"/>
      <c r="H50" s="167"/>
    </row>
    <row r="51" spans="2:8" s="24" customFormat="1" ht="15" customHeight="1">
      <c r="B51" s="165" t="s">
        <v>18</v>
      </c>
      <c r="C51" s="166"/>
      <c r="D51" s="166"/>
      <c r="E51" s="166"/>
      <c r="F51" s="166"/>
      <c r="G51" s="166"/>
      <c r="H51" s="167"/>
    </row>
    <row r="52" spans="2:8" s="24" customFormat="1" ht="15" customHeight="1">
      <c r="B52" s="168" t="s">
        <v>22</v>
      </c>
      <c r="C52" s="169"/>
      <c r="D52" s="169"/>
      <c r="E52" s="169"/>
      <c r="F52" s="169"/>
      <c r="G52" s="169"/>
      <c r="H52" s="170"/>
    </row>
    <row r="53" spans="2:8" s="24" customFormat="1" ht="26.25" customHeight="1">
      <c r="B53" s="147" t="s">
        <v>25</v>
      </c>
      <c r="C53" s="148"/>
      <c r="D53" s="148"/>
      <c r="E53" s="148"/>
      <c r="F53" s="148"/>
      <c r="G53" s="148"/>
      <c r="H53" s="149"/>
    </row>
    <row r="54" spans="2:8" s="24" customFormat="1" ht="27.75" customHeight="1">
      <c r="B54" s="147" t="s">
        <v>21</v>
      </c>
      <c r="C54" s="148"/>
      <c r="D54" s="148"/>
      <c r="E54" s="148"/>
      <c r="F54" s="148"/>
      <c r="G54" s="148"/>
      <c r="H54" s="149"/>
    </row>
    <row r="55" spans="2:8" s="24" customFormat="1" ht="15" customHeight="1">
      <c r="B55" s="25"/>
      <c r="C55" s="157" t="s">
        <v>32</v>
      </c>
      <c r="D55" s="157"/>
      <c r="E55" s="157"/>
      <c r="F55" s="157"/>
      <c r="G55" s="157" t="s">
        <v>31</v>
      </c>
      <c r="H55" s="158"/>
    </row>
    <row r="56" spans="2:8" s="24" customFormat="1" ht="20.100000000000001" customHeight="1">
      <c r="B56" s="26" t="s">
        <v>19</v>
      </c>
      <c r="C56" s="150"/>
      <c r="D56" s="151"/>
      <c r="E56" s="151"/>
      <c r="F56" s="152"/>
      <c r="G56" s="175"/>
      <c r="H56" s="176"/>
    </row>
    <row r="57" spans="2:8" s="24" customFormat="1" ht="20.100000000000001" customHeight="1">
      <c r="B57" s="26" t="s">
        <v>20</v>
      </c>
      <c r="C57" s="150"/>
      <c r="D57" s="151"/>
      <c r="E57" s="151"/>
      <c r="F57" s="152"/>
      <c r="G57" s="177"/>
      <c r="H57" s="178"/>
    </row>
    <row r="58" spans="2:8" s="28" customFormat="1" ht="13.2" customHeight="1" thickBot="1">
      <c r="B58" s="27" t="s">
        <v>26</v>
      </c>
      <c r="C58" s="179" t="s">
        <v>23</v>
      </c>
      <c r="D58" s="179"/>
      <c r="E58" s="179"/>
      <c r="F58" s="179"/>
      <c r="G58" s="179"/>
      <c r="H58" s="2" t="s">
        <v>346</v>
      </c>
    </row>
  </sheetData>
  <sheetProtection selectLockedCells="1"/>
  <mergeCells count="25">
    <mergeCell ref="C57:F57"/>
    <mergeCell ref="G57:H57"/>
    <mergeCell ref="C58:G58"/>
    <mergeCell ref="B54:H54"/>
    <mergeCell ref="B53:H53"/>
    <mergeCell ref="C56:F56"/>
    <mergeCell ref="E29:H29"/>
    <mergeCell ref="C7:F7"/>
    <mergeCell ref="C55:F55"/>
    <mergeCell ref="G55:H55"/>
    <mergeCell ref="B47:H47"/>
    <mergeCell ref="B48:H48"/>
    <mergeCell ref="B49:H49"/>
    <mergeCell ref="B50:H50"/>
    <mergeCell ref="B51:H51"/>
    <mergeCell ref="B52:H52"/>
    <mergeCell ref="B11:H11"/>
    <mergeCell ref="C8:H8"/>
    <mergeCell ref="C9:F9"/>
    <mergeCell ref="G56:H56"/>
    <mergeCell ref="B2:H2"/>
    <mergeCell ref="C5:H5"/>
    <mergeCell ref="B3:H3"/>
    <mergeCell ref="C4:F4"/>
    <mergeCell ref="C6:F6"/>
  </mergeCells>
  <phoneticPr fontId="0" type="noConversion"/>
  <dataValidations count="1">
    <dataValidation type="list" allowBlank="1" showInputMessage="1" showErrorMessage="1" sqref="E13:E24" xr:uid="{00000000-0002-0000-0000-000000000000}">
      <formula1>$E$31:$E$41</formula1>
    </dataValidation>
  </dataValidations>
  <printOptions horizontalCentered="1" verticalCentered="1"/>
  <pageMargins left="0.25" right="0.25" top="0.25" bottom="0.25" header="0" footer="0"/>
  <pageSetup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tabSelected="1" workbookViewId="0">
      <selection activeCell="B2" sqref="B2:H2"/>
    </sheetView>
  </sheetViews>
  <sheetFormatPr defaultColWidth="8.6640625" defaultRowHeight="13.2"/>
  <cols>
    <col min="1" max="1" width="1.33203125" customWidth="1"/>
    <col min="2" max="3" width="17.33203125" customWidth="1"/>
    <col min="4" max="4" width="26.109375" customWidth="1"/>
    <col min="5" max="5" width="17.6640625" customWidth="1"/>
    <col min="6" max="6" width="46.109375" customWidth="1"/>
    <col min="7" max="7" width="15.6640625" customWidth="1"/>
    <col min="8" max="8" width="18.5546875" customWidth="1"/>
    <col min="9" max="9" width="1.6640625" customWidth="1"/>
    <col min="11" max="11" width="3.6640625" customWidth="1"/>
    <col min="12" max="12" width="1.6640625" customWidth="1"/>
    <col min="13" max="13" width="3.6640625" customWidth="1"/>
  </cols>
  <sheetData>
    <row r="1" spans="1:12" ht="9.6" customHeight="1" thickBot="1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2" ht="93" customHeight="1" thickBot="1">
      <c r="A2" s="61"/>
      <c r="B2" s="189" t="s">
        <v>347</v>
      </c>
      <c r="C2" s="190"/>
      <c r="D2" s="190"/>
      <c r="E2" s="190"/>
      <c r="F2" s="190"/>
      <c r="G2" s="190"/>
      <c r="H2" s="191"/>
      <c r="I2" s="61"/>
      <c r="L2" s="62">
        <v>0.1</v>
      </c>
    </row>
    <row r="3" spans="1:12" ht="15.75" customHeight="1" thickBot="1">
      <c r="A3" s="61"/>
      <c r="B3" s="193" t="s">
        <v>334</v>
      </c>
      <c r="C3" s="194"/>
      <c r="D3" s="194"/>
      <c r="E3" s="194"/>
      <c r="F3" s="194"/>
      <c r="G3" s="194"/>
      <c r="H3" s="195"/>
    </row>
    <row r="4" spans="1:12" s="65" customFormat="1" ht="14.4" customHeight="1">
      <c r="A4" s="63"/>
      <c r="B4" s="64" t="s">
        <v>335</v>
      </c>
      <c r="C4" s="196"/>
      <c r="D4" s="196"/>
      <c r="E4" s="196"/>
      <c r="F4" s="196"/>
      <c r="G4" s="196"/>
      <c r="H4" s="197"/>
    </row>
    <row r="5" spans="1:12" s="65" customFormat="1" ht="13.8">
      <c r="A5" s="63"/>
      <c r="B5" s="66" t="s">
        <v>1</v>
      </c>
      <c r="C5" s="180"/>
      <c r="D5" s="180"/>
      <c r="E5" s="180"/>
      <c r="F5" s="180"/>
      <c r="G5" s="180"/>
      <c r="H5" s="181"/>
    </row>
    <row r="6" spans="1:12" s="65" customFormat="1" ht="13.8">
      <c r="A6" s="63"/>
      <c r="B6" s="67" t="s">
        <v>11</v>
      </c>
      <c r="C6" s="192"/>
      <c r="D6" s="180"/>
      <c r="E6" s="180"/>
      <c r="F6" s="180"/>
      <c r="G6" s="96" t="s">
        <v>336</v>
      </c>
      <c r="H6" s="97"/>
    </row>
    <row r="7" spans="1:12" s="65" customFormat="1" ht="13.8">
      <c r="A7" s="63"/>
      <c r="B7" s="66" t="s">
        <v>7</v>
      </c>
      <c r="C7" s="180"/>
      <c r="D7" s="180"/>
      <c r="E7" s="180"/>
      <c r="F7" s="180"/>
      <c r="G7" s="180"/>
      <c r="H7" s="181"/>
    </row>
    <row r="8" spans="1:12" s="65" customFormat="1" ht="14.4" thickBot="1">
      <c r="A8" s="63"/>
      <c r="B8" s="68" t="s">
        <v>337</v>
      </c>
      <c r="C8" s="182"/>
      <c r="D8" s="182"/>
      <c r="E8" s="182"/>
      <c r="F8" s="182"/>
      <c r="G8" s="182"/>
      <c r="H8" s="183"/>
    </row>
    <row r="9" spans="1:12" s="65" customFormat="1" ht="15" customHeight="1" thickBot="1">
      <c r="A9" s="63"/>
      <c r="B9" s="69"/>
      <c r="C9" s="70"/>
      <c r="D9" s="184"/>
      <c r="E9" s="184"/>
      <c r="F9" s="184"/>
      <c r="G9" s="184"/>
      <c r="H9" s="185"/>
    </row>
    <row r="10" spans="1:12" s="65" customFormat="1" ht="19.5" customHeight="1" thickBot="1">
      <c r="A10" s="63"/>
      <c r="B10" s="186" t="s">
        <v>13</v>
      </c>
      <c r="C10" s="187"/>
      <c r="D10" s="187"/>
      <c r="E10" s="187"/>
      <c r="F10" s="187"/>
      <c r="G10" s="187"/>
      <c r="H10" s="188"/>
    </row>
    <row r="11" spans="1:12" s="65" customFormat="1" ht="48" customHeight="1" thickBot="1">
      <c r="A11" s="107"/>
      <c r="B11" s="106" t="s">
        <v>338</v>
      </c>
      <c r="C11" s="71" t="s">
        <v>339</v>
      </c>
      <c r="D11" s="71" t="s">
        <v>340</v>
      </c>
      <c r="E11" s="72" t="s">
        <v>341</v>
      </c>
      <c r="F11" s="71" t="s">
        <v>342</v>
      </c>
      <c r="G11" s="71" t="s">
        <v>14</v>
      </c>
      <c r="H11" s="71" t="s">
        <v>343</v>
      </c>
    </row>
    <row r="12" spans="1:12" s="65" customFormat="1" ht="15.6">
      <c r="A12" s="107"/>
      <c r="B12" s="73"/>
      <c r="C12" s="74"/>
      <c r="D12" s="75"/>
      <c r="E12" s="76"/>
      <c r="F12" s="77" t="str">
        <f>IFERROR(VLOOKUP(D12,'Sheet 1'!B3:D290,3,FALSE),"")</f>
        <v/>
      </c>
      <c r="G12" s="78" t="str">
        <f>IF(E12=0,"-",E12*F12)</f>
        <v>-</v>
      </c>
      <c r="H12" s="79" t="str">
        <f>IF(OR(ISBLANK(E12),ISBLANK(F12)), "", E12*F12*$L$2)</f>
        <v/>
      </c>
      <c r="K12" s="80"/>
    </row>
    <row r="13" spans="1:12" s="65" customFormat="1" ht="15">
      <c r="A13" s="107"/>
      <c r="B13" s="81"/>
      <c r="C13" s="74"/>
      <c r="D13" s="75"/>
      <c r="E13" s="76"/>
      <c r="F13" s="77" t="str">
        <f>IFERROR(VLOOKUP(D13,'Sheet 1'!B4:D291,3,FALSE),"")</f>
        <v/>
      </c>
      <c r="G13" s="78" t="str">
        <f>IF(E13=0,"-",E13*F13)</f>
        <v>-</v>
      </c>
      <c r="H13" s="79" t="str">
        <f t="shared" ref="H13:H29" si="0">IF(OR(ISBLANK(E13),ISBLANK(F13)), "", E13*F13*$L$2)</f>
        <v/>
      </c>
      <c r="K13" s="82" t="str">
        <f>IF(OR(ISBLANK(A2),ISBLANK(B2)), "", E12*F12)</f>
        <v/>
      </c>
    </row>
    <row r="14" spans="1:12" s="65" customFormat="1" ht="13.8">
      <c r="A14" s="107"/>
      <c r="B14" s="81"/>
      <c r="C14" s="74"/>
      <c r="D14" s="75"/>
      <c r="E14" s="76"/>
      <c r="F14" s="77" t="str">
        <f>IFERROR(VLOOKUP(D14,'Sheet 1'!B5:D292,3,FALSE),"")</f>
        <v/>
      </c>
      <c r="G14" s="78" t="str">
        <f t="shared" ref="G14:G29" si="1">IF(E14=0,"-",E14*F14)</f>
        <v>-</v>
      </c>
      <c r="H14" s="79" t="str">
        <f t="shared" si="0"/>
        <v/>
      </c>
    </row>
    <row r="15" spans="1:12" s="65" customFormat="1" ht="13.8">
      <c r="A15" s="107"/>
      <c r="B15" s="81"/>
      <c r="C15" s="74"/>
      <c r="D15" s="75"/>
      <c r="E15" s="76"/>
      <c r="F15" s="77" t="str">
        <f>IFERROR(VLOOKUP(D15,'Sheet 1'!B6:D293,3,FALSE),"")</f>
        <v/>
      </c>
      <c r="G15" s="78" t="str">
        <f t="shared" si="1"/>
        <v>-</v>
      </c>
      <c r="H15" s="79" t="str">
        <f t="shared" si="0"/>
        <v/>
      </c>
    </row>
    <row r="16" spans="1:12" s="65" customFormat="1" ht="13.8">
      <c r="A16" s="107"/>
      <c r="B16" s="81"/>
      <c r="C16" s="74"/>
      <c r="D16" s="75"/>
      <c r="E16" s="76"/>
      <c r="F16" s="77" t="str">
        <f>IFERROR(VLOOKUP(D16,'Sheet 1'!B7:D294,3,FALSE),"")</f>
        <v/>
      </c>
      <c r="G16" s="78" t="str">
        <f t="shared" si="1"/>
        <v>-</v>
      </c>
      <c r="H16" s="79" t="str">
        <f t="shared" si="0"/>
        <v/>
      </c>
    </row>
    <row r="17" spans="1:9" s="65" customFormat="1" ht="13.8">
      <c r="A17" s="107"/>
      <c r="B17" s="81"/>
      <c r="C17" s="74"/>
      <c r="D17" s="75"/>
      <c r="E17" s="76"/>
      <c r="F17" s="77" t="str">
        <f>IFERROR(VLOOKUP(D17,'Sheet 1'!B8:D295,3,FALSE),"")</f>
        <v/>
      </c>
      <c r="G17" s="78" t="str">
        <f t="shared" si="1"/>
        <v>-</v>
      </c>
      <c r="H17" s="79" t="str">
        <f t="shared" si="0"/>
        <v/>
      </c>
    </row>
    <row r="18" spans="1:9" s="65" customFormat="1" ht="13.8">
      <c r="A18" s="107"/>
      <c r="B18" s="81"/>
      <c r="C18" s="74"/>
      <c r="D18" s="75"/>
      <c r="E18" s="76"/>
      <c r="F18" s="77" t="str">
        <f>IFERROR(VLOOKUP(D18,'Sheet 1'!B9:D296,3,FALSE),"")</f>
        <v/>
      </c>
      <c r="G18" s="78" t="str">
        <f t="shared" si="1"/>
        <v>-</v>
      </c>
      <c r="H18" s="79" t="str">
        <f t="shared" si="0"/>
        <v/>
      </c>
    </row>
    <row r="19" spans="1:9" s="65" customFormat="1" ht="13.8">
      <c r="A19" s="107"/>
      <c r="B19" s="81"/>
      <c r="C19" s="74"/>
      <c r="D19" s="75"/>
      <c r="E19" s="76"/>
      <c r="F19" s="77" t="str">
        <f>IFERROR(VLOOKUP(D19,'Sheet 1'!B10:D297,3,FALSE),"")</f>
        <v/>
      </c>
      <c r="G19" s="78" t="str">
        <f t="shared" si="1"/>
        <v>-</v>
      </c>
      <c r="H19" s="79" t="str">
        <f t="shared" si="0"/>
        <v/>
      </c>
    </row>
    <row r="20" spans="1:9" s="65" customFormat="1" ht="13.8">
      <c r="A20" s="107"/>
      <c r="B20" s="81"/>
      <c r="C20" s="74"/>
      <c r="D20" s="75"/>
      <c r="E20" s="76"/>
      <c r="F20" s="77" t="str">
        <f>IFERROR(VLOOKUP(D20,'Sheet 1'!B11:D298,3,FALSE),"")</f>
        <v/>
      </c>
      <c r="G20" s="78" t="str">
        <f t="shared" si="1"/>
        <v>-</v>
      </c>
      <c r="H20" s="79" t="str">
        <f t="shared" si="0"/>
        <v/>
      </c>
    </row>
    <row r="21" spans="1:9" s="65" customFormat="1" ht="13.8">
      <c r="A21" s="107"/>
      <c r="B21" s="81"/>
      <c r="C21" s="74"/>
      <c r="D21" s="75"/>
      <c r="E21" s="76"/>
      <c r="F21" s="77" t="str">
        <f>IFERROR(VLOOKUP(D21,'Sheet 1'!B12:D299,3,FALSE),"")</f>
        <v/>
      </c>
      <c r="G21" s="78" t="str">
        <f t="shared" si="1"/>
        <v>-</v>
      </c>
      <c r="H21" s="79" t="str">
        <f t="shared" si="0"/>
        <v/>
      </c>
    </row>
    <row r="22" spans="1:9" s="65" customFormat="1" ht="13.8">
      <c r="A22" s="107"/>
      <c r="B22" s="81"/>
      <c r="C22" s="74"/>
      <c r="D22" s="75"/>
      <c r="E22" s="76"/>
      <c r="F22" s="77" t="str">
        <f>IFERROR(VLOOKUP(D22,'Sheet 1'!B13:D300,3,FALSE),"")</f>
        <v/>
      </c>
      <c r="G22" s="78" t="str">
        <f t="shared" si="1"/>
        <v>-</v>
      </c>
      <c r="H22" s="79" t="str">
        <f t="shared" si="0"/>
        <v/>
      </c>
    </row>
    <row r="23" spans="1:9" s="65" customFormat="1" ht="13.8">
      <c r="A23" s="107"/>
      <c r="B23" s="81"/>
      <c r="C23" s="74"/>
      <c r="D23" s="75"/>
      <c r="E23" s="76"/>
      <c r="F23" s="77" t="str">
        <f>IFERROR(VLOOKUP(D23,'Sheet 1'!B14:D301,3,FALSE),"")</f>
        <v/>
      </c>
      <c r="G23" s="78" t="str">
        <f t="shared" si="1"/>
        <v>-</v>
      </c>
      <c r="H23" s="79" t="str">
        <f t="shared" si="0"/>
        <v/>
      </c>
    </row>
    <row r="24" spans="1:9" s="65" customFormat="1" ht="13.8">
      <c r="A24" s="107"/>
      <c r="B24" s="83"/>
      <c r="C24" s="74"/>
      <c r="D24" s="75"/>
      <c r="E24" s="76"/>
      <c r="F24" s="77" t="str">
        <f>IFERROR(VLOOKUP(D24,'Sheet 1'!B15:D302,3,FALSE),"")</f>
        <v/>
      </c>
      <c r="G24" s="78" t="str">
        <f t="shared" si="1"/>
        <v>-</v>
      </c>
      <c r="H24" s="79" t="str">
        <f t="shared" si="0"/>
        <v/>
      </c>
    </row>
    <row r="25" spans="1:9" s="65" customFormat="1" ht="13.8">
      <c r="A25" s="107"/>
      <c r="B25" s="83"/>
      <c r="C25" s="74"/>
      <c r="D25" s="75"/>
      <c r="E25" s="76"/>
      <c r="F25" s="77" t="str">
        <f>IFERROR(VLOOKUP(D25,'Sheet 1'!B16:D303,3,FALSE),"")</f>
        <v/>
      </c>
      <c r="G25" s="78" t="str">
        <f t="shared" si="1"/>
        <v>-</v>
      </c>
      <c r="H25" s="79" t="str">
        <f t="shared" si="0"/>
        <v/>
      </c>
    </row>
    <row r="26" spans="1:9" s="65" customFormat="1" ht="13.8">
      <c r="A26" s="107"/>
      <c r="B26" s="83"/>
      <c r="C26" s="74"/>
      <c r="D26" s="75"/>
      <c r="E26" s="76"/>
      <c r="F26" s="77" t="str">
        <f>IFERROR(VLOOKUP(D26,'Sheet 1'!B17:D304,3,FALSE),"")</f>
        <v/>
      </c>
      <c r="G26" s="78" t="str">
        <f t="shared" si="1"/>
        <v>-</v>
      </c>
      <c r="H26" s="79" t="str">
        <f t="shared" si="0"/>
        <v/>
      </c>
    </row>
    <row r="27" spans="1:9" s="65" customFormat="1" ht="13.8">
      <c r="A27" s="107"/>
      <c r="B27" s="83"/>
      <c r="C27" s="74"/>
      <c r="D27" s="75"/>
      <c r="E27" s="76"/>
      <c r="F27" s="77" t="str">
        <f>IFERROR(VLOOKUP(D27,'Sheet 1'!B18:D305,3,FALSE),"")</f>
        <v/>
      </c>
      <c r="G27" s="78" t="str">
        <f t="shared" si="1"/>
        <v>-</v>
      </c>
      <c r="H27" s="79" t="str">
        <f t="shared" si="0"/>
        <v/>
      </c>
    </row>
    <row r="28" spans="1:9" s="65" customFormat="1" ht="13.8">
      <c r="A28" s="107"/>
      <c r="B28" s="83"/>
      <c r="C28" s="74"/>
      <c r="D28" s="75"/>
      <c r="E28" s="76"/>
      <c r="F28" s="77" t="str">
        <f>IFERROR(VLOOKUP(D28,'Sheet 1'!B19:D306,3,FALSE),"")</f>
        <v/>
      </c>
      <c r="G28" s="78" t="str">
        <f t="shared" si="1"/>
        <v>-</v>
      </c>
      <c r="H28" s="79" t="str">
        <f t="shared" si="0"/>
        <v/>
      </c>
    </row>
    <row r="29" spans="1:9" s="65" customFormat="1" ht="14.4" thickBot="1">
      <c r="A29" s="107"/>
      <c r="B29" s="84"/>
      <c r="C29" s="85"/>
      <c r="D29" s="75"/>
      <c r="E29" s="86"/>
      <c r="F29" s="77" t="str">
        <f>IFERROR(VLOOKUP(D29,'Sheet 1'!B20:D307,3,FALSE),"")</f>
        <v/>
      </c>
      <c r="G29" s="78" t="str">
        <f t="shared" si="1"/>
        <v>-</v>
      </c>
      <c r="H29" s="79" t="str">
        <f t="shared" si="0"/>
        <v/>
      </c>
    </row>
    <row r="30" spans="1:9" s="65" customFormat="1" ht="14.4" thickBot="1">
      <c r="A30" s="107"/>
      <c r="B30" s="87"/>
      <c r="C30" s="87"/>
      <c r="D30" s="88"/>
      <c r="E30" s="89">
        <f>SUM(E12:E29)</f>
        <v>0</v>
      </c>
      <c r="F30" s="88"/>
      <c r="G30" s="90">
        <f>SUM(G12:G29)</f>
        <v>0</v>
      </c>
      <c r="H30" s="91" t="str">
        <f>IF(SUM(H12:H29)=0,"-",SUM(H12:H29))</f>
        <v>-</v>
      </c>
    </row>
    <row r="31" spans="1:9">
      <c r="A31" s="61"/>
      <c r="B31" s="61"/>
      <c r="C31" s="61"/>
      <c r="I31" s="61"/>
    </row>
    <row r="32" spans="1:9">
      <c r="I32" s="61"/>
    </row>
  </sheetData>
  <mergeCells count="9">
    <mergeCell ref="C7:H7"/>
    <mergeCell ref="C8:H8"/>
    <mergeCell ref="D9:H9"/>
    <mergeCell ref="B10:H10"/>
    <mergeCell ref="B2:H2"/>
    <mergeCell ref="C6:F6"/>
    <mergeCell ref="B3:H3"/>
    <mergeCell ref="C4:H4"/>
    <mergeCell ref="C5:H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'Sheet 1'!$B$3:$B$290</xm:f>
          </x14:formula1>
          <xm:sqref>D12:D29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290"/>
  <sheetViews>
    <sheetView topLeftCell="A268" workbookViewId="0">
      <selection activeCell="C25" sqref="C25"/>
    </sheetView>
  </sheetViews>
  <sheetFormatPr defaultColWidth="16.109375" defaultRowHeight="14.4"/>
  <cols>
    <col min="1" max="3" width="16.109375" customWidth="1"/>
    <col min="4" max="4" width="16.109375" style="53" customWidth="1"/>
    <col min="5" max="5" width="16.109375" customWidth="1"/>
    <col min="6" max="9" width="6.6640625" customWidth="1"/>
  </cols>
  <sheetData>
    <row r="2" spans="2:11" ht="15.6">
      <c r="B2" s="52" t="s">
        <v>35</v>
      </c>
      <c r="C2" t="s">
        <v>36</v>
      </c>
      <c r="D2" s="53" t="s">
        <v>37</v>
      </c>
    </row>
    <row r="3" spans="2:11">
      <c r="B3" s="54" t="s">
        <v>38</v>
      </c>
      <c r="C3" t="s">
        <v>39</v>
      </c>
      <c r="D3" s="53">
        <f t="shared" ref="D3:D66" si="0">VLOOKUP(C3,$J$7:$K$14,2,FALSE)</f>
        <v>0.5</v>
      </c>
    </row>
    <row r="4" spans="2:11">
      <c r="B4" s="54" t="s">
        <v>40</v>
      </c>
      <c r="C4" t="s">
        <v>41</v>
      </c>
      <c r="D4" s="53">
        <f t="shared" si="0"/>
        <v>1</v>
      </c>
    </row>
    <row r="5" spans="2:11">
      <c r="B5" s="54" t="s">
        <v>42</v>
      </c>
      <c r="C5" t="s">
        <v>41</v>
      </c>
      <c r="D5" s="53">
        <f t="shared" si="0"/>
        <v>1</v>
      </c>
    </row>
    <row r="6" spans="2:11">
      <c r="B6" s="54" t="s">
        <v>43</v>
      </c>
      <c r="C6" t="s">
        <v>39</v>
      </c>
      <c r="D6" s="53">
        <f t="shared" si="0"/>
        <v>0.5</v>
      </c>
    </row>
    <row r="7" spans="2:11">
      <c r="B7" s="54" t="s">
        <v>44</v>
      </c>
      <c r="C7" t="s">
        <v>39</v>
      </c>
      <c r="D7" s="53">
        <f t="shared" si="0"/>
        <v>0.5</v>
      </c>
      <c r="J7" t="s">
        <v>36</v>
      </c>
      <c r="K7" t="s">
        <v>37</v>
      </c>
    </row>
    <row r="8" spans="2:11">
      <c r="B8" s="54" t="s">
        <v>45</v>
      </c>
      <c r="C8" t="s">
        <v>46</v>
      </c>
      <c r="D8" s="53">
        <f t="shared" si="0"/>
        <v>0.75</v>
      </c>
      <c r="J8" s="55" t="s">
        <v>41</v>
      </c>
      <c r="K8" s="56">
        <v>1</v>
      </c>
    </row>
    <row r="9" spans="2:11">
      <c r="B9" s="54" t="s">
        <v>47</v>
      </c>
      <c r="C9" t="s">
        <v>48</v>
      </c>
      <c r="D9" s="53">
        <f t="shared" si="0"/>
        <v>1</v>
      </c>
      <c r="J9" s="55" t="s">
        <v>49</v>
      </c>
      <c r="K9" s="56">
        <v>1</v>
      </c>
    </row>
    <row r="10" spans="2:11">
      <c r="B10" s="54" t="s">
        <v>50</v>
      </c>
      <c r="C10" t="s">
        <v>41</v>
      </c>
      <c r="D10" s="53">
        <f t="shared" si="0"/>
        <v>1</v>
      </c>
      <c r="J10" s="55" t="s">
        <v>48</v>
      </c>
      <c r="K10" s="56">
        <v>1</v>
      </c>
    </row>
    <row r="11" spans="2:11">
      <c r="B11" s="54" t="s">
        <v>51</v>
      </c>
      <c r="C11" t="s">
        <v>39</v>
      </c>
      <c r="D11" s="53">
        <f t="shared" si="0"/>
        <v>0.5</v>
      </c>
      <c r="J11" s="55" t="s">
        <v>52</v>
      </c>
      <c r="K11" s="56">
        <v>1</v>
      </c>
    </row>
    <row r="12" spans="2:11">
      <c r="B12" s="54" t="s">
        <v>53</v>
      </c>
      <c r="C12" t="s">
        <v>39</v>
      </c>
      <c r="D12" s="53">
        <f t="shared" si="0"/>
        <v>0.5</v>
      </c>
      <c r="J12" s="57" t="s">
        <v>46</v>
      </c>
      <c r="K12" s="56">
        <v>0.75</v>
      </c>
    </row>
    <row r="13" spans="2:11">
      <c r="B13" s="54" t="s">
        <v>54</v>
      </c>
      <c r="C13" t="s">
        <v>39</v>
      </c>
      <c r="D13" s="53">
        <f t="shared" si="0"/>
        <v>0.5</v>
      </c>
      <c r="J13" s="57" t="s">
        <v>39</v>
      </c>
      <c r="K13" s="56">
        <v>0.5</v>
      </c>
    </row>
    <row r="14" spans="2:11">
      <c r="B14" s="54" t="s">
        <v>55</v>
      </c>
      <c r="C14" t="s">
        <v>41</v>
      </c>
      <c r="D14" s="53">
        <f t="shared" si="0"/>
        <v>1</v>
      </c>
      <c r="J14" s="57" t="s">
        <v>56</v>
      </c>
      <c r="K14" s="56">
        <v>0.2</v>
      </c>
    </row>
    <row r="15" spans="2:11">
      <c r="B15" s="54" t="s">
        <v>57</v>
      </c>
      <c r="C15" t="s">
        <v>41</v>
      </c>
      <c r="D15" s="53">
        <f t="shared" si="0"/>
        <v>1</v>
      </c>
    </row>
    <row r="16" spans="2:11">
      <c r="B16" s="54" t="s">
        <v>58</v>
      </c>
      <c r="C16" t="s">
        <v>41</v>
      </c>
      <c r="D16" s="53">
        <f t="shared" si="0"/>
        <v>1</v>
      </c>
    </row>
    <row r="17" spans="2:4">
      <c r="B17" s="54" t="s">
        <v>59</v>
      </c>
      <c r="C17" t="s">
        <v>39</v>
      </c>
      <c r="D17" s="53">
        <f t="shared" si="0"/>
        <v>0.5</v>
      </c>
    </row>
    <row r="18" spans="2:4">
      <c r="B18" s="54" t="s">
        <v>60</v>
      </c>
      <c r="C18" t="s">
        <v>39</v>
      </c>
      <c r="D18" s="53">
        <f t="shared" si="0"/>
        <v>0.5</v>
      </c>
    </row>
    <row r="19" spans="2:4">
      <c r="B19" s="54" t="s">
        <v>61</v>
      </c>
      <c r="C19" t="s">
        <v>46</v>
      </c>
      <c r="D19" s="53">
        <f t="shared" si="0"/>
        <v>0.75</v>
      </c>
    </row>
    <row r="20" spans="2:4">
      <c r="B20" s="54" t="s">
        <v>62</v>
      </c>
      <c r="C20" t="s">
        <v>46</v>
      </c>
      <c r="D20" s="53">
        <f t="shared" si="0"/>
        <v>0.75</v>
      </c>
    </row>
    <row r="21" spans="2:4">
      <c r="B21" s="54" t="s">
        <v>63</v>
      </c>
      <c r="C21" t="s">
        <v>49</v>
      </c>
      <c r="D21" s="53">
        <f t="shared" si="0"/>
        <v>1</v>
      </c>
    </row>
    <row r="22" spans="2:4">
      <c r="B22" s="54" t="s">
        <v>64</v>
      </c>
      <c r="C22" t="s">
        <v>48</v>
      </c>
      <c r="D22" s="53">
        <f t="shared" si="0"/>
        <v>1</v>
      </c>
    </row>
    <row r="23" spans="2:4">
      <c r="B23" s="54" t="s">
        <v>65</v>
      </c>
      <c r="C23" t="s">
        <v>52</v>
      </c>
      <c r="D23" s="53">
        <f t="shared" si="0"/>
        <v>1</v>
      </c>
    </row>
    <row r="24" spans="2:4">
      <c r="B24" s="54" t="s">
        <v>66</v>
      </c>
      <c r="C24" t="s">
        <v>46</v>
      </c>
      <c r="D24" s="53">
        <f t="shared" si="0"/>
        <v>0.75</v>
      </c>
    </row>
    <row r="25" spans="2:4">
      <c r="B25" s="54" t="s">
        <v>67</v>
      </c>
      <c r="C25" t="s">
        <v>46</v>
      </c>
      <c r="D25" s="53">
        <f t="shared" si="0"/>
        <v>0.75</v>
      </c>
    </row>
    <row r="26" spans="2:4">
      <c r="B26" s="54" t="s">
        <v>68</v>
      </c>
      <c r="C26" t="s">
        <v>46</v>
      </c>
      <c r="D26" s="53">
        <f t="shared" si="0"/>
        <v>0.75</v>
      </c>
    </row>
    <row r="27" spans="2:4">
      <c r="B27" s="54" t="s">
        <v>69</v>
      </c>
      <c r="C27" t="s">
        <v>46</v>
      </c>
      <c r="D27" s="53">
        <f t="shared" si="0"/>
        <v>0.75</v>
      </c>
    </row>
    <row r="28" spans="2:4">
      <c r="B28" s="54" t="s">
        <v>70</v>
      </c>
      <c r="C28" t="s">
        <v>46</v>
      </c>
      <c r="D28" s="53">
        <f t="shared" si="0"/>
        <v>0.75</v>
      </c>
    </row>
    <row r="29" spans="2:4">
      <c r="B29" s="54" t="s">
        <v>71</v>
      </c>
      <c r="C29" t="s">
        <v>46</v>
      </c>
      <c r="D29" s="53">
        <f t="shared" si="0"/>
        <v>0.75</v>
      </c>
    </row>
    <row r="30" spans="2:4">
      <c r="B30" s="54" t="s">
        <v>72</v>
      </c>
      <c r="C30" t="s">
        <v>39</v>
      </c>
      <c r="D30" s="53">
        <f t="shared" si="0"/>
        <v>0.5</v>
      </c>
    </row>
    <row r="31" spans="2:4">
      <c r="B31" s="54" t="s">
        <v>73</v>
      </c>
      <c r="C31" t="s">
        <v>49</v>
      </c>
      <c r="D31" s="53">
        <f t="shared" si="0"/>
        <v>1</v>
      </c>
    </row>
    <row r="32" spans="2:4">
      <c r="B32" s="54" t="s">
        <v>74</v>
      </c>
      <c r="C32" t="s">
        <v>49</v>
      </c>
      <c r="D32" s="53">
        <f t="shared" si="0"/>
        <v>1</v>
      </c>
    </row>
    <row r="33" spans="2:4">
      <c r="B33" s="54" t="s">
        <v>75</v>
      </c>
      <c r="C33" t="s">
        <v>49</v>
      </c>
      <c r="D33" s="53">
        <f t="shared" si="0"/>
        <v>1</v>
      </c>
    </row>
    <row r="34" spans="2:4">
      <c r="B34" s="54" t="s">
        <v>76</v>
      </c>
      <c r="C34" t="s">
        <v>49</v>
      </c>
      <c r="D34" s="53">
        <f t="shared" si="0"/>
        <v>1</v>
      </c>
    </row>
    <row r="35" spans="2:4">
      <c r="B35" s="54" t="s">
        <v>77</v>
      </c>
      <c r="C35" t="s">
        <v>49</v>
      </c>
      <c r="D35" s="53">
        <f t="shared" si="0"/>
        <v>1</v>
      </c>
    </row>
    <row r="36" spans="2:4">
      <c r="B36" s="54" t="s">
        <v>78</v>
      </c>
      <c r="C36" t="s">
        <v>49</v>
      </c>
      <c r="D36" s="53">
        <f t="shared" si="0"/>
        <v>1</v>
      </c>
    </row>
    <row r="37" spans="2:4">
      <c r="B37" s="54" t="s">
        <v>79</v>
      </c>
      <c r="C37" t="s">
        <v>39</v>
      </c>
      <c r="D37" s="53">
        <f t="shared" si="0"/>
        <v>0.5</v>
      </c>
    </row>
    <row r="38" spans="2:4">
      <c r="B38" s="54" t="s">
        <v>80</v>
      </c>
      <c r="C38" t="s">
        <v>39</v>
      </c>
      <c r="D38" s="53">
        <f t="shared" si="0"/>
        <v>0.5</v>
      </c>
    </row>
    <row r="39" spans="2:4">
      <c r="B39" s="54" t="s">
        <v>81</v>
      </c>
      <c r="C39" t="s">
        <v>41</v>
      </c>
      <c r="D39" s="53">
        <f t="shared" si="0"/>
        <v>1</v>
      </c>
    </row>
    <row r="40" spans="2:4">
      <c r="B40" s="54" t="s">
        <v>82</v>
      </c>
      <c r="C40" t="s">
        <v>52</v>
      </c>
      <c r="D40" s="53">
        <f t="shared" si="0"/>
        <v>1</v>
      </c>
    </row>
    <row r="41" spans="2:4">
      <c r="B41" s="54" t="s">
        <v>83</v>
      </c>
      <c r="C41" t="s">
        <v>39</v>
      </c>
      <c r="D41" s="53">
        <f t="shared" si="0"/>
        <v>0.5</v>
      </c>
    </row>
    <row r="42" spans="2:4">
      <c r="B42" s="54" t="s">
        <v>84</v>
      </c>
      <c r="C42" t="s">
        <v>39</v>
      </c>
      <c r="D42" s="53">
        <f t="shared" si="0"/>
        <v>0.5</v>
      </c>
    </row>
    <row r="43" spans="2:4">
      <c r="B43" s="54" t="s">
        <v>85</v>
      </c>
      <c r="C43" t="s">
        <v>46</v>
      </c>
      <c r="D43" s="53">
        <f t="shared" si="0"/>
        <v>0.75</v>
      </c>
    </row>
    <row r="44" spans="2:4">
      <c r="B44" s="54" t="s">
        <v>86</v>
      </c>
      <c r="C44" t="s">
        <v>41</v>
      </c>
      <c r="D44" s="53">
        <f t="shared" si="0"/>
        <v>1</v>
      </c>
    </row>
    <row r="45" spans="2:4">
      <c r="B45" s="54" t="s">
        <v>87</v>
      </c>
      <c r="C45" t="s">
        <v>39</v>
      </c>
      <c r="D45" s="53">
        <f t="shared" si="0"/>
        <v>0.5</v>
      </c>
    </row>
    <row r="46" spans="2:4">
      <c r="B46" s="54" t="s">
        <v>88</v>
      </c>
      <c r="C46" t="s">
        <v>41</v>
      </c>
      <c r="D46" s="53">
        <f t="shared" si="0"/>
        <v>1</v>
      </c>
    </row>
    <row r="47" spans="2:4">
      <c r="B47" s="54" t="s">
        <v>89</v>
      </c>
      <c r="C47" t="s">
        <v>41</v>
      </c>
      <c r="D47" s="53">
        <f t="shared" si="0"/>
        <v>1</v>
      </c>
    </row>
    <row r="48" spans="2:4">
      <c r="B48" s="54" t="s">
        <v>90</v>
      </c>
      <c r="C48" t="s">
        <v>49</v>
      </c>
      <c r="D48" s="53">
        <f t="shared" si="0"/>
        <v>1</v>
      </c>
    </row>
    <row r="49" spans="2:4">
      <c r="B49" s="54" t="s">
        <v>91</v>
      </c>
      <c r="C49" t="s">
        <v>49</v>
      </c>
      <c r="D49" s="53">
        <f t="shared" si="0"/>
        <v>1</v>
      </c>
    </row>
    <row r="50" spans="2:4">
      <c r="B50" s="54" t="s">
        <v>92</v>
      </c>
      <c r="C50" t="s">
        <v>49</v>
      </c>
      <c r="D50" s="53">
        <f t="shared" si="0"/>
        <v>1</v>
      </c>
    </row>
    <row r="51" spans="2:4">
      <c r="B51" s="54" t="s">
        <v>93</v>
      </c>
      <c r="C51" t="s">
        <v>39</v>
      </c>
      <c r="D51" s="53">
        <f t="shared" si="0"/>
        <v>0.5</v>
      </c>
    </row>
    <row r="52" spans="2:4">
      <c r="B52" s="54" t="s">
        <v>94</v>
      </c>
      <c r="C52" t="s">
        <v>41</v>
      </c>
      <c r="D52" s="53">
        <f t="shared" si="0"/>
        <v>1</v>
      </c>
    </row>
    <row r="53" spans="2:4">
      <c r="B53" s="54" t="s">
        <v>95</v>
      </c>
      <c r="C53" t="s">
        <v>52</v>
      </c>
      <c r="D53" s="53">
        <f t="shared" si="0"/>
        <v>1</v>
      </c>
    </row>
    <row r="54" spans="2:4">
      <c r="B54" s="54" t="s">
        <v>96</v>
      </c>
      <c r="C54" t="s">
        <v>52</v>
      </c>
      <c r="D54" s="53">
        <f t="shared" si="0"/>
        <v>1</v>
      </c>
    </row>
    <row r="55" spans="2:4">
      <c r="B55" s="54" t="s">
        <v>97</v>
      </c>
      <c r="C55" t="s">
        <v>39</v>
      </c>
      <c r="D55" s="53">
        <f t="shared" si="0"/>
        <v>0.5</v>
      </c>
    </row>
    <row r="56" spans="2:4">
      <c r="B56" s="54" t="s">
        <v>98</v>
      </c>
      <c r="C56" t="s">
        <v>52</v>
      </c>
      <c r="D56" s="53">
        <f t="shared" si="0"/>
        <v>1</v>
      </c>
    </row>
    <row r="57" spans="2:4">
      <c r="B57" s="54" t="s">
        <v>99</v>
      </c>
      <c r="C57" t="s">
        <v>39</v>
      </c>
      <c r="D57" s="53">
        <f t="shared" si="0"/>
        <v>0.5</v>
      </c>
    </row>
    <row r="58" spans="2:4">
      <c r="B58" s="54" t="s">
        <v>100</v>
      </c>
      <c r="C58" t="s">
        <v>39</v>
      </c>
      <c r="D58" s="53">
        <f t="shared" si="0"/>
        <v>0.5</v>
      </c>
    </row>
    <row r="59" spans="2:4">
      <c r="B59" s="54" t="s">
        <v>101</v>
      </c>
      <c r="C59" t="s">
        <v>41</v>
      </c>
      <c r="D59" s="53">
        <f t="shared" si="0"/>
        <v>1</v>
      </c>
    </row>
    <row r="60" spans="2:4">
      <c r="B60" s="54" t="s">
        <v>102</v>
      </c>
      <c r="C60" t="s">
        <v>39</v>
      </c>
      <c r="D60" s="53">
        <f t="shared" si="0"/>
        <v>0.5</v>
      </c>
    </row>
    <row r="61" spans="2:4">
      <c r="B61" s="54" t="s">
        <v>103</v>
      </c>
      <c r="C61" t="s">
        <v>39</v>
      </c>
      <c r="D61" s="53">
        <f t="shared" si="0"/>
        <v>0.5</v>
      </c>
    </row>
    <row r="62" spans="2:4">
      <c r="B62" s="54" t="s">
        <v>104</v>
      </c>
      <c r="C62" t="s">
        <v>39</v>
      </c>
      <c r="D62" s="53">
        <f t="shared" si="0"/>
        <v>0.5</v>
      </c>
    </row>
    <row r="63" spans="2:4">
      <c r="B63" s="54" t="s">
        <v>105</v>
      </c>
      <c r="C63" t="s">
        <v>39</v>
      </c>
      <c r="D63" s="53">
        <f t="shared" si="0"/>
        <v>0.5</v>
      </c>
    </row>
    <row r="64" spans="2:4">
      <c r="B64" s="54" t="s">
        <v>106</v>
      </c>
      <c r="C64" t="s">
        <v>39</v>
      </c>
      <c r="D64" s="53">
        <f t="shared" si="0"/>
        <v>0.5</v>
      </c>
    </row>
    <row r="65" spans="2:4">
      <c r="B65" s="54" t="s">
        <v>107</v>
      </c>
      <c r="C65" t="s">
        <v>39</v>
      </c>
      <c r="D65" s="53">
        <f t="shared" si="0"/>
        <v>0.5</v>
      </c>
    </row>
    <row r="66" spans="2:4">
      <c r="B66" s="54" t="s">
        <v>108</v>
      </c>
      <c r="C66" t="s">
        <v>41</v>
      </c>
      <c r="D66" s="53">
        <f t="shared" si="0"/>
        <v>1</v>
      </c>
    </row>
    <row r="67" spans="2:4">
      <c r="B67" s="54" t="s">
        <v>109</v>
      </c>
      <c r="C67" t="s">
        <v>39</v>
      </c>
      <c r="D67" s="53">
        <f t="shared" ref="D67:D130" si="1">VLOOKUP(C67,$J$7:$K$14,2,FALSE)</f>
        <v>0.5</v>
      </c>
    </row>
    <row r="68" spans="2:4">
      <c r="B68" s="54" t="s">
        <v>110</v>
      </c>
      <c r="C68" t="s">
        <v>49</v>
      </c>
      <c r="D68" s="53">
        <f t="shared" si="1"/>
        <v>1</v>
      </c>
    </row>
    <row r="69" spans="2:4">
      <c r="B69" s="54" t="s">
        <v>111</v>
      </c>
      <c r="C69" t="s">
        <v>49</v>
      </c>
      <c r="D69" s="53">
        <f t="shared" si="1"/>
        <v>1</v>
      </c>
    </row>
    <row r="70" spans="2:4">
      <c r="B70" s="54" t="s">
        <v>112</v>
      </c>
      <c r="C70" t="s">
        <v>41</v>
      </c>
      <c r="D70" s="53">
        <f t="shared" si="1"/>
        <v>1</v>
      </c>
    </row>
    <row r="71" spans="2:4">
      <c r="B71" s="54" t="s">
        <v>113</v>
      </c>
      <c r="C71" t="s">
        <v>48</v>
      </c>
      <c r="D71" s="53">
        <f t="shared" si="1"/>
        <v>1</v>
      </c>
    </row>
    <row r="72" spans="2:4">
      <c r="B72" s="54" t="s">
        <v>114</v>
      </c>
      <c r="C72" t="s">
        <v>39</v>
      </c>
      <c r="D72" s="53">
        <f t="shared" si="1"/>
        <v>0.5</v>
      </c>
    </row>
    <row r="73" spans="2:4">
      <c r="B73" s="54" t="s">
        <v>115</v>
      </c>
      <c r="C73" t="s">
        <v>48</v>
      </c>
      <c r="D73" s="53">
        <f t="shared" si="1"/>
        <v>1</v>
      </c>
    </row>
    <row r="74" spans="2:4">
      <c r="B74" s="54" t="s">
        <v>116</v>
      </c>
      <c r="C74" t="s">
        <v>39</v>
      </c>
      <c r="D74" s="53">
        <f t="shared" si="1"/>
        <v>0.5</v>
      </c>
    </row>
    <row r="75" spans="2:4">
      <c r="B75" s="54" t="s">
        <v>117</v>
      </c>
      <c r="C75" t="s">
        <v>39</v>
      </c>
      <c r="D75" s="53">
        <f t="shared" si="1"/>
        <v>0.5</v>
      </c>
    </row>
    <row r="76" spans="2:4">
      <c r="B76" s="54" t="s">
        <v>118</v>
      </c>
      <c r="C76" t="s">
        <v>56</v>
      </c>
      <c r="D76" s="53">
        <f t="shared" si="1"/>
        <v>0.2</v>
      </c>
    </row>
    <row r="77" spans="2:4">
      <c r="B77" s="54" t="s">
        <v>119</v>
      </c>
      <c r="C77" t="s">
        <v>49</v>
      </c>
      <c r="D77" s="53">
        <f t="shared" si="1"/>
        <v>1</v>
      </c>
    </row>
    <row r="78" spans="2:4">
      <c r="B78" s="54" t="s">
        <v>120</v>
      </c>
      <c r="C78" t="s">
        <v>41</v>
      </c>
      <c r="D78" s="53">
        <f t="shared" si="1"/>
        <v>1</v>
      </c>
    </row>
    <row r="79" spans="2:4">
      <c r="B79" s="54" t="s">
        <v>121</v>
      </c>
      <c r="C79" t="s">
        <v>41</v>
      </c>
      <c r="D79" s="53">
        <f t="shared" si="1"/>
        <v>1</v>
      </c>
    </row>
    <row r="80" spans="2:4">
      <c r="B80" s="54" t="s">
        <v>122</v>
      </c>
      <c r="C80" t="s">
        <v>46</v>
      </c>
      <c r="D80" s="53">
        <f t="shared" si="1"/>
        <v>0.75</v>
      </c>
    </row>
    <row r="81" spans="2:4">
      <c r="B81" s="54" t="s">
        <v>123</v>
      </c>
      <c r="C81" t="s">
        <v>48</v>
      </c>
      <c r="D81" s="53">
        <f t="shared" si="1"/>
        <v>1</v>
      </c>
    </row>
    <row r="82" spans="2:4">
      <c r="B82" s="54" t="s">
        <v>124</v>
      </c>
      <c r="C82" t="s">
        <v>49</v>
      </c>
      <c r="D82" s="53">
        <f t="shared" si="1"/>
        <v>1</v>
      </c>
    </row>
    <row r="83" spans="2:4">
      <c r="B83" s="54" t="s">
        <v>125</v>
      </c>
      <c r="C83" t="s">
        <v>49</v>
      </c>
      <c r="D83" s="53">
        <f t="shared" si="1"/>
        <v>1</v>
      </c>
    </row>
    <row r="84" spans="2:4">
      <c r="B84" s="54" t="s">
        <v>126</v>
      </c>
      <c r="C84" t="s">
        <v>49</v>
      </c>
      <c r="D84" s="53">
        <f t="shared" si="1"/>
        <v>1</v>
      </c>
    </row>
    <row r="85" spans="2:4">
      <c r="B85" s="54" t="s">
        <v>127</v>
      </c>
      <c r="C85" t="s">
        <v>49</v>
      </c>
      <c r="D85" s="53">
        <f t="shared" si="1"/>
        <v>1</v>
      </c>
    </row>
    <row r="86" spans="2:4">
      <c r="B86" s="54" t="s">
        <v>128</v>
      </c>
      <c r="C86" t="s">
        <v>49</v>
      </c>
      <c r="D86" s="53">
        <f t="shared" si="1"/>
        <v>1</v>
      </c>
    </row>
    <row r="87" spans="2:4">
      <c r="B87" s="54" t="s">
        <v>129</v>
      </c>
      <c r="C87" t="s">
        <v>49</v>
      </c>
      <c r="D87" s="53">
        <f t="shared" si="1"/>
        <v>1</v>
      </c>
    </row>
    <row r="88" spans="2:4">
      <c r="B88" s="54" t="s">
        <v>130</v>
      </c>
      <c r="C88" t="s">
        <v>49</v>
      </c>
      <c r="D88" s="53">
        <f t="shared" si="1"/>
        <v>1</v>
      </c>
    </row>
    <row r="89" spans="2:4">
      <c r="B89" s="54" t="s">
        <v>131</v>
      </c>
      <c r="C89" t="s">
        <v>49</v>
      </c>
      <c r="D89" s="53">
        <f t="shared" si="1"/>
        <v>1</v>
      </c>
    </row>
    <row r="90" spans="2:4">
      <c r="B90" s="54" t="s">
        <v>132</v>
      </c>
      <c r="C90" t="s">
        <v>39</v>
      </c>
      <c r="D90" s="53">
        <f t="shared" si="1"/>
        <v>0.5</v>
      </c>
    </row>
    <row r="91" spans="2:4">
      <c r="B91" s="54" t="s">
        <v>133</v>
      </c>
      <c r="C91" t="s">
        <v>39</v>
      </c>
      <c r="D91" s="53">
        <f t="shared" si="1"/>
        <v>0.5</v>
      </c>
    </row>
    <row r="92" spans="2:4">
      <c r="B92" s="54" t="s">
        <v>134</v>
      </c>
      <c r="C92" t="s">
        <v>46</v>
      </c>
      <c r="D92" s="53">
        <f t="shared" si="1"/>
        <v>0.75</v>
      </c>
    </row>
    <row r="93" spans="2:4">
      <c r="B93" s="54" t="s">
        <v>135</v>
      </c>
      <c r="C93" t="s">
        <v>46</v>
      </c>
      <c r="D93" s="53">
        <f t="shared" si="1"/>
        <v>0.75</v>
      </c>
    </row>
    <row r="94" spans="2:4">
      <c r="B94" s="54" t="s">
        <v>136</v>
      </c>
      <c r="C94" t="s">
        <v>49</v>
      </c>
      <c r="D94" s="53">
        <f t="shared" si="1"/>
        <v>1</v>
      </c>
    </row>
    <row r="95" spans="2:4">
      <c r="B95" s="54" t="s">
        <v>137</v>
      </c>
      <c r="C95" t="s">
        <v>39</v>
      </c>
      <c r="D95" s="53">
        <f t="shared" si="1"/>
        <v>0.5</v>
      </c>
    </row>
    <row r="96" spans="2:4">
      <c r="B96" s="54" t="s">
        <v>138</v>
      </c>
      <c r="C96" t="s">
        <v>41</v>
      </c>
      <c r="D96" s="53">
        <f t="shared" si="1"/>
        <v>1</v>
      </c>
    </row>
    <row r="97" spans="2:4">
      <c r="B97" s="54" t="s">
        <v>139</v>
      </c>
      <c r="C97" t="s">
        <v>39</v>
      </c>
      <c r="D97" s="53">
        <f t="shared" si="1"/>
        <v>0.5</v>
      </c>
    </row>
    <row r="98" spans="2:4">
      <c r="B98" s="54" t="s">
        <v>140</v>
      </c>
      <c r="C98" t="s">
        <v>46</v>
      </c>
      <c r="D98" s="53">
        <f t="shared" si="1"/>
        <v>0.75</v>
      </c>
    </row>
    <row r="99" spans="2:4">
      <c r="B99" s="54" t="s">
        <v>141</v>
      </c>
      <c r="C99" t="s">
        <v>49</v>
      </c>
      <c r="D99" s="53">
        <f t="shared" si="1"/>
        <v>1</v>
      </c>
    </row>
    <row r="100" spans="2:4">
      <c r="B100" s="54" t="s">
        <v>142</v>
      </c>
      <c r="C100" t="s">
        <v>46</v>
      </c>
      <c r="D100" s="53">
        <f t="shared" si="1"/>
        <v>0.75</v>
      </c>
    </row>
    <row r="101" spans="2:4">
      <c r="B101" s="54" t="s">
        <v>143</v>
      </c>
      <c r="C101" t="s">
        <v>52</v>
      </c>
      <c r="D101" s="53">
        <f t="shared" si="1"/>
        <v>1</v>
      </c>
    </row>
    <row r="102" spans="2:4">
      <c r="B102" s="54" t="s">
        <v>144</v>
      </c>
      <c r="C102" t="s">
        <v>52</v>
      </c>
      <c r="D102" s="53">
        <f t="shared" si="1"/>
        <v>1</v>
      </c>
    </row>
    <row r="103" spans="2:4">
      <c r="B103" s="54" t="s">
        <v>145</v>
      </c>
      <c r="C103" t="s">
        <v>52</v>
      </c>
      <c r="D103" s="53">
        <f t="shared" si="1"/>
        <v>1</v>
      </c>
    </row>
    <row r="104" spans="2:4">
      <c r="B104" s="54" t="s">
        <v>146</v>
      </c>
      <c r="C104" t="s">
        <v>41</v>
      </c>
      <c r="D104" s="53">
        <f t="shared" si="1"/>
        <v>1</v>
      </c>
    </row>
    <row r="105" spans="2:4">
      <c r="B105" s="54" t="s">
        <v>147</v>
      </c>
      <c r="C105" t="s">
        <v>52</v>
      </c>
      <c r="D105" s="53">
        <f t="shared" si="1"/>
        <v>1</v>
      </c>
    </row>
    <row r="106" spans="2:4">
      <c r="B106" s="54" t="s">
        <v>148</v>
      </c>
      <c r="C106" t="s">
        <v>52</v>
      </c>
      <c r="D106" s="53">
        <f t="shared" si="1"/>
        <v>1</v>
      </c>
    </row>
    <row r="107" spans="2:4">
      <c r="B107" s="54" t="s">
        <v>149</v>
      </c>
      <c r="C107" t="s">
        <v>49</v>
      </c>
      <c r="D107" s="53">
        <f t="shared" si="1"/>
        <v>1</v>
      </c>
    </row>
    <row r="108" spans="2:4">
      <c r="B108" s="54" t="s">
        <v>150</v>
      </c>
      <c r="C108" t="s">
        <v>39</v>
      </c>
      <c r="D108" s="53">
        <f t="shared" si="1"/>
        <v>0.5</v>
      </c>
    </row>
    <row r="109" spans="2:4">
      <c r="B109" s="54" t="s">
        <v>151</v>
      </c>
      <c r="C109" t="s">
        <v>39</v>
      </c>
      <c r="D109" s="53">
        <f t="shared" si="1"/>
        <v>0.5</v>
      </c>
    </row>
    <row r="110" spans="2:4">
      <c r="B110" s="54" t="s">
        <v>152</v>
      </c>
      <c r="C110" t="s">
        <v>39</v>
      </c>
      <c r="D110" s="53">
        <f t="shared" si="1"/>
        <v>0.5</v>
      </c>
    </row>
    <row r="111" spans="2:4">
      <c r="B111" s="54" t="s">
        <v>153</v>
      </c>
      <c r="C111" t="s">
        <v>48</v>
      </c>
      <c r="D111" s="53">
        <f t="shared" si="1"/>
        <v>1</v>
      </c>
    </row>
    <row r="112" spans="2:4">
      <c r="B112" s="54" t="s">
        <v>154</v>
      </c>
      <c r="C112" t="s">
        <v>52</v>
      </c>
      <c r="D112" s="53">
        <f t="shared" si="1"/>
        <v>1</v>
      </c>
    </row>
    <row r="113" spans="2:4">
      <c r="B113" s="54" t="s">
        <v>155</v>
      </c>
      <c r="C113" t="s">
        <v>41</v>
      </c>
      <c r="D113" s="53">
        <f t="shared" si="1"/>
        <v>1</v>
      </c>
    </row>
    <row r="114" spans="2:4">
      <c r="B114" s="54" t="s">
        <v>156</v>
      </c>
      <c r="C114" t="s">
        <v>48</v>
      </c>
      <c r="D114" s="53">
        <f t="shared" si="1"/>
        <v>1</v>
      </c>
    </row>
    <row r="115" spans="2:4">
      <c r="B115" s="54" t="s">
        <v>157</v>
      </c>
      <c r="C115" t="s">
        <v>56</v>
      </c>
      <c r="D115" s="53">
        <f t="shared" si="1"/>
        <v>0.2</v>
      </c>
    </row>
    <row r="116" spans="2:4">
      <c r="B116" s="54" t="s">
        <v>158</v>
      </c>
      <c r="C116" t="s">
        <v>56</v>
      </c>
      <c r="D116" s="53">
        <f t="shared" si="1"/>
        <v>0.2</v>
      </c>
    </row>
    <row r="117" spans="2:4">
      <c r="B117" s="54" t="s">
        <v>159</v>
      </c>
      <c r="C117" t="s">
        <v>56</v>
      </c>
      <c r="D117" s="53">
        <f t="shared" si="1"/>
        <v>0.2</v>
      </c>
    </row>
    <row r="118" spans="2:4">
      <c r="B118" s="54" t="s">
        <v>160</v>
      </c>
      <c r="C118" t="s">
        <v>56</v>
      </c>
      <c r="D118" s="53">
        <f t="shared" si="1"/>
        <v>0.2</v>
      </c>
    </row>
    <row r="119" spans="2:4">
      <c r="B119" s="54" t="s">
        <v>161</v>
      </c>
      <c r="C119" t="s">
        <v>56</v>
      </c>
      <c r="D119" s="53">
        <f t="shared" si="1"/>
        <v>0.2</v>
      </c>
    </row>
    <row r="120" spans="2:4">
      <c r="B120" s="54" t="s">
        <v>162</v>
      </c>
      <c r="C120" t="s">
        <v>56</v>
      </c>
      <c r="D120" s="53">
        <f t="shared" si="1"/>
        <v>0.2</v>
      </c>
    </row>
    <row r="121" spans="2:4">
      <c r="B121" s="54" t="s">
        <v>163</v>
      </c>
      <c r="C121" t="s">
        <v>56</v>
      </c>
      <c r="D121" s="53">
        <f t="shared" si="1"/>
        <v>0.2</v>
      </c>
    </row>
    <row r="122" spans="2:4">
      <c r="B122" s="54" t="s">
        <v>164</v>
      </c>
      <c r="C122" t="s">
        <v>56</v>
      </c>
      <c r="D122" s="53">
        <f t="shared" si="1"/>
        <v>0.2</v>
      </c>
    </row>
    <row r="123" spans="2:4">
      <c r="B123" s="54" t="s">
        <v>165</v>
      </c>
      <c r="C123" t="s">
        <v>56</v>
      </c>
      <c r="D123" s="53">
        <f t="shared" si="1"/>
        <v>0.2</v>
      </c>
    </row>
    <row r="124" spans="2:4">
      <c r="B124" s="54" t="s">
        <v>166</v>
      </c>
      <c r="C124" t="s">
        <v>56</v>
      </c>
      <c r="D124" s="53">
        <f t="shared" si="1"/>
        <v>0.2</v>
      </c>
    </row>
    <row r="125" spans="2:4">
      <c r="B125" s="54" t="s">
        <v>167</v>
      </c>
      <c r="C125" t="s">
        <v>56</v>
      </c>
      <c r="D125" s="53">
        <f t="shared" si="1"/>
        <v>0.2</v>
      </c>
    </row>
    <row r="126" spans="2:4">
      <c r="B126" s="54" t="s">
        <v>168</v>
      </c>
      <c r="C126" t="s">
        <v>56</v>
      </c>
      <c r="D126" s="53">
        <f t="shared" si="1"/>
        <v>0.2</v>
      </c>
    </row>
    <row r="127" spans="2:4">
      <c r="B127" s="54" t="s">
        <v>169</v>
      </c>
      <c r="C127" t="s">
        <v>56</v>
      </c>
      <c r="D127" s="53">
        <f t="shared" si="1"/>
        <v>0.2</v>
      </c>
    </row>
    <row r="128" spans="2:4">
      <c r="B128" s="54" t="s">
        <v>170</v>
      </c>
      <c r="C128" t="s">
        <v>56</v>
      </c>
      <c r="D128" s="53">
        <f t="shared" si="1"/>
        <v>0.2</v>
      </c>
    </row>
    <row r="129" spans="2:4">
      <c r="B129" s="54" t="s">
        <v>171</v>
      </c>
      <c r="C129" t="s">
        <v>56</v>
      </c>
      <c r="D129" s="53">
        <f t="shared" si="1"/>
        <v>0.2</v>
      </c>
    </row>
    <row r="130" spans="2:4">
      <c r="B130" s="54" t="s">
        <v>172</v>
      </c>
      <c r="C130" t="s">
        <v>56</v>
      </c>
      <c r="D130" s="53">
        <f t="shared" si="1"/>
        <v>0.2</v>
      </c>
    </row>
    <row r="131" spans="2:4">
      <c r="B131" s="54" t="s">
        <v>173</v>
      </c>
      <c r="C131" t="s">
        <v>56</v>
      </c>
      <c r="D131" s="53">
        <f t="shared" ref="D131:D194" si="2">VLOOKUP(C131,$J$7:$K$14,2,FALSE)</f>
        <v>0.2</v>
      </c>
    </row>
    <row r="132" spans="2:4">
      <c r="B132" s="54" t="s">
        <v>174</v>
      </c>
      <c r="C132" t="s">
        <v>56</v>
      </c>
      <c r="D132" s="53">
        <f t="shared" si="2"/>
        <v>0.2</v>
      </c>
    </row>
    <row r="133" spans="2:4">
      <c r="B133" s="54" t="s">
        <v>175</v>
      </c>
      <c r="C133" t="s">
        <v>56</v>
      </c>
      <c r="D133" s="53">
        <f t="shared" si="2"/>
        <v>0.2</v>
      </c>
    </row>
    <row r="134" spans="2:4">
      <c r="B134" s="54" t="s">
        <v>176</v>
      </c>
      <c r="C134" t="s">
        <v>56</v>
      </c>
      <c r="D134" s="53">
        <f t="shared" si="2"/>
        <v>0.2</v>
      </c>
    </row>
    <row r="135" spans="2:4">
      <c r="B135" s="54" t="s">
        <v>177</v>
      </c>
      <c r="C135" t="s">
        <v>56</v>
      </c>
      <c r="D135" s="53">
        <f t="shared" si="2"/>
        <v>0.2</v>
      </c>
    </row>
    <row r="136" spans="2:4">
      <c r="B136" s="54" t="s">
        <v>178</v>
      </c>
      <c r="C136" t="s">
        <v>56</v>
      </c>
      <c r="D136" s="53">
        <f t="shared" si="2"/>
        <v>0.2</v>
      </c>
    </row>
    <row r="137" spans="2:4">
      <c r="B137" s="54" t="s">
        <v>179</v>
      </c>
      <c r="C137" t="s">
        <v>56</v>
      </c>
      <c r="D137" s="53">
        <f t="shared" si="2"/>
        <v>0.2</v>
      </c>
    </row>
    <row r="138" spans="2:4">
      <c r="B138" s="54" t="s">
        <v>180</v>
      </c>
      <c r="C138" t="s">
        <v>39</v>
      </c>
      <c r="D138" s="53">
        <f t="shared" si="2"/>
        <v>0.5</v>
      </c>
    </row>
    <row r="139" spans="2:4">
      <c r="B139" s="54" t="s">
        <v>181</v>
      </c>
      <c r="C139" t="s">
        <v>39</v>
      </c>
      <c r="D139" s="53">
        <f t="shared" si="2"/>
        <v>0.5</v>
      </c>
    </row>
    <row r="140" spans="2:4">
      <c r="B140" s="54" t="s">
        <v>182</v>
      </c>
      <c r="C140" t="s">
        <v>39</v>
      </c>
      <c r="D140" s="53">
        <f t="shared" si="2"/>
        <v>0.5</v>
      </c>
    </row>
    <row r="141" spans="2:4">
      <c r="B141" s="54" t="s">
        <v>183</v>
      </c>
      <c r="C141" t="s">
        <v>39</v>
      </c>
      <c r="D141" s="53">
        <f t="shared" si="2"/>
        <v>0.5</v>
      </c>
    </row>
    <row r="142" spans="2:4">
      <c r="B142" s="54" t="s">
        <v>184</v>
      </c>
      <c r="C142" t="s">
        <v>39</v>
      </c>
      <c r="D142" s="53">
        <f t="shared" si="2"/>
        <v>0.5</v>
      </c>
    </row>
    <row r="143" spans="2:4">
      <c r="B143" s="54" t="s">
        <v>185</v>
      </c>
      <c r="C143" t="s">
        <v>39</v>
      </c>
      <c r="D143" s="53">
        <f t="shared" si="2"/>
        <v>0.5</v>
      </c>
    </row>
    <row r="144" spans="2:4">
      <c r="B144" s="54" t="s">
        <v>186</v>
      </c>
      <c r="C144" t="s">
        <v>41</v>
      </c>
      <c r="D144" s="53">
        <f t="shared" si="2"/>
        <v>1</v>
      </c>
    </row>
    <row r="145" spans="2:4">
      <c r="B145" s="54" t="s">
        <v>187</v>
      </c>
      <c r="C145" t="s">
        <v>41</v>
      </c>
      <c r="D145" s="53">
        <f t="shared" si="2"/>
        <v>1</v>
      </c>
    </row>
    <row r="146" spans="2:4">
      <c r="B146" s="54" t="s">
        <v>188</v>
      </c>
      <c r="C146" t="s">
        <v>41</v>
      </c>
      <c r="D146" s="53">
        <f t="shared" si="2"/>
        <v>1</v>
      </c>
    </row>
    <row r="147" spans="2:4">
      <c r="B147" s="54" t="s">
        <v>189</v>
      </c>
      <c r="C147" t="s">
        <v>46</v>
      </c>
      <c r="D147" s="53">
        <f t="shared" si="2"/>
        <v>0.75</v>
      </c>
    </row>
    <row r="148" spans="2:4">
      <c r="B148" s="54" t="s">
        <v>190</v>
      </c>
      <c r="C148" t="s">
        <v>39</v>
      </c>
      <c r="D148" s="53">
        <f t="shared" si="2"/>
        <v>0.5</v>
      </c>
    </row>
    <row r="149" spans="2:4">
      <c r="B149" s="54" t="s">
        <v>191</v>
      </c>
      <c r="C149" t="s">
        <v>48</v>
      </c>
      <c r="D149" s="53">
        <f t="shared" si="2"/>
        <v>1</v>
      </c>
    </row>
    <row r="150" spans="2:4">
      <c r="B150" s="54" t="s">
        <v>192</v>
      </c>
      <c r="C150" t="s">
        <v>39</v>
      </c>
      <c r="D150" s="53">
        <f t="shared" si="2"/>
        <v>0.5</v>
      </c>
    </row>
    <row r="151" spans="2:4">
      <c r="B151" s="54" t="s">
        <v>193</v>
      </c>
      <c r="C151" t="s">
        <v>41</v>
      </c>
      <c r="D151" s="53">
        <f t="shared" si="2"/>
        <v>1</v>
      </c>
    </row>
    <row r="152" spans="2:4">
      <c r="B152" s="54" t="s">
        <v>194</v>
      </c>
      <c r="C152" t="s">
        <v>39</v>
      </c>
      <c r="D152" s="53">
        <f t="shared" si="2"/>
        <v>0.5</v>
      </c>
    </row>
    <row r="153" spans="2:4">
      <c r="B153" s="54" t="s">
        <v>195</v>
      </c>
      <c r="C153" t="s">
        <v>46</v>
      </c>
      <c r="D153" s="53">
        <f t="shared" si="2"/>
        <v>0.75</v>
      </c>
    </row>
    <row r="154" spans="2:4">
      <c r="B154" s="54" t="s">
        <v>196</v>
      </c>
      <c r="C154" t="s">
        <v>48</v>
      </c>
      <c r="D154" s="53">
        <f t="shared" si="2"/>
        <v>1</v>
      </c>
    </row>
    <row r="155" spans="2:4">
      <c r="B155" s="54" t="s">
        <v>197</v>
      </c>
      <c r="C155" t="s">
        <v>48</v>
      </c>
      <c r="D155" s="53">
        <f t="shared" si="2"/>
        <v>1</v>
      </c>
    </row>
    <row r="156" spans="2:4">
      <c r="B156" s="54" t="s">
        <v>198</v>
      </c>
      <c r="C156" t="s">
        <v>46</v>
      </c>
      <c r="D156" s="53">
        <f t="shared" si="2"/>
        <v>0.75</v>
      </c>
    </row>
    <row r="157" spans="2:4">
      <c r="B157" s="54" t="s">
        <v>199</v>
      </c>
      <c r="C157" t="s">
        <v>39</v>
      </c>
      <c r="D157" s="53">
        <f t="shared" si="2"/>
        <v>0.5</v>
      </c>
    </row>
    <row r="158" spans="2:4">
      <c r="B158" s="54" t="s">
        <v>200</v>
      </c>
      <c r="C158" t="s">
        <v>39</v>
      </c>
      <c r="D158" s="53">
        <f t="shared" si="2"/>
        <v>0.5</v>
      </c>
    </row>
    <row r="159" spans="2:4">
      <c r="B159" s="54" t="s">
        <v>201</v>
      </c>
      <c r="C159" t="s">
        <v>49</v>
      </c>
      <c r="D159" s="53">
        <f t="shared" si="2"/>
        <v>1</v>
      </c>
    </row>
    <row r="160" spans="2:4">
      <c r="B160" s="54" t="s">
        <v>202</v>
      </c>
      <c r="C160" t="s">
        <v>49</v>
      </c>
      <c r="D160" s="53">
        <f t="shared" si="2"/>
        <v>1</v>
      </c>
    </row>
    <row r="161" spans="2:4">
      <c r="B161" s="54" t="s">
        <v>203</v>
      </c>
      <c r="C161" t="s">
        <v>49</v>
      </c>
      <c r="D161" s="53">
        <f t="shared" si="2"/>
        <v>1</v>
      </c>
    </row>
    <row r="162" spans="2:4">
      <c r="B162" s="54" t="s">
        <v>204</v>
      </c>
      <c r="C162" t="s">
        <v>49</v>
      </c>
      <c r="D162" s="53">
        <f t="shared" si="2"/>
        <v>1</v>
      </c>
    </row>
    <row r="163" spans="2:4">
      <c r="B163" s="54" t="s">
        <v>205</v>
      </c>
      <c r="C163" t="s">
        <v>56</v>
      </c>
      <c r="D163" s="53">
        <f t="shared" si="2"/>
        <v>0.2</v>
      </c>
    </row>
    <row r="164" spans="2:4">
      <c r="B164" s="54" t="s">
        <v>206</v>
      </c>
      <c r="C164" t="s">
        <v>56</v>
      </c>
      <c r="D164" s="53">
        <f t="shared" si="2"/>
        <v>0.2</v>
      </c>
    </row>
    <row r="165" spans="2:4">
      <c r="B165" s="54" t="s">
        <v>207</v>
      </c>
      <c r="C165" t="s">
        <v>56</v>
      </c>
      <c r="D165" s="53">
        <f t="shared" si="2"/>
        <v>0.2</v>
      </c>
    </row>
    <row r="166" spans="2:4">
      <c r="B166" s="54" t="s">
        <v>208</v>
      </c>
      <c r="C166" t="s">
        <v>56</v>
      </c>
      <c r="D166" s="53">
        <f t="shared" si="2"/>
        <v>0.2</v>
      </c>
    </row>
    <row r="167" spans="2:4">
      <c r="B167" s="54" t="s">
        <v>209</v>
      </c>
      <c r="C167" t="s">
        <v>56</v>
      </c>
      <c r="D167" s="53">
        <f t="shared" si="2"/>
        <v>0.2</v>
      </c>
    </row>
    <row r="168" spans="2:4">
      <c r="B168" s="54" t="s">
        <v>210</v>
      </c>
      <c r="C168" t="s">
        <v>56</v>
      </c>
      <c r="D168" s="53">
        <f t="shared" si="2"/>
        <v>0.2</v>
      </c>
    </row>
    <row r="169" spans="2:4">
      <c r="B169" s="54" t="s">
        <v>211</v>
      </c>
      <c r="C169" t="s">
        <v>56</v>
      </c>
      <c r="D169" s="53">
        <f t="shared" si="2"/>
        <v>0.2</v>
      </c>
    </row>
    <row r="170" spans="2:4">
      <c r="B170" s="54" t="s">
        <v>212</v>
      </c>
      <c r="C170" t="s">
        <v>56</v>
      </c>
      <c r="D170" s="53">
        <f t="shared" si="2"/>
        <v>0.2</v>
      </c>
    </row>
    <row r="171" spans="2:4">
      <c r="B171" s="54" t="s">
        <v>213</v>
      </c>
      <c r="C171" t="s">
        <v>39</v>
      </c>
      <c r="D171" s="53">
        <f t="shared" si="2"/>
        <v>0.5</v>
      </c>
    </row>
    <row r="172" spans="2:4">
      <c r="B172" s="54" t="s">
        <v>214</v>
      </c>
      <c r="C172" t="s">
        <v>39</v>
      </c>
      <c r="D172" s="53">
        <f t="shared" si="2"/>
        <v>0.5</v>
      </c>
    </row>
    <row r="173" spans="2:4">
      <c r="B173" s="54" t="s">
        <v>215</v>
      </c>
      <c r="C173" t="s">
        <v>39</v>
      </c>
      <c r="D173" s="53">
        <f t="shared" si="2"/>
        <v>0.5</v>
      </c>
    </row>
    <row r="174" spans="2:4">
      <c r="B174" s="54" t="s">
        <v>216</v>
      </c>
      <c r="C174" t="s">
        <v>46</v>
      </c>
      <c r="D174" s="53">
        <f t="shared" si="2"/>
        <v>0.75</v>
      </c>
    </row>
    <row r="175" spans="2:4">
      <c r="B175" s="54" t="s">
        <v>217</v>
      </c>
      <c r="C175" t="s">
        <v>48</v>
      </c>
      <c r="D175" s="53">
        <f t="shared" si="2"/>
        <v>1</v>
      </c>
    </row>
    <row r="176" spans="2:4">
      <c r="B176" s="54" t="s">
        <v>218</v>
      </c>
      <c r="C176" t="s">
        <v>41</v>
      </c>
      <c r="D176" s="53">
        <f t="shared" si="2"/>
        <v>1</v>
      </c>
    </row>
    <row r="177" spans="2:4">
      <c r="B177" s="54" t="s">
        <v>219</v>
      </c>
      <c r="C177" t="s">
        <v>39</v>
      </c>
      <c r="D177" s="53">
        <f t="shared" si="2"/>
        <v>0.5</v>
      </c>
    </row>
    <row r="178" spans="2:4">
      <c r="B178" s="54" t="s">
        <v>220</v>
      </c>
      <c r="C178" t="s">
        <v>39</v>
      </c>
      <c r="D178" s="53">
        <f t="shared" si="2"/>
        <v>0.5</v>
      </c>
    </row>
    <row r="179" spans="2:4">
      <c r="B179" s="54" t="s">
        <v>221</v>
      </c>
      <c r="C179" t="s">
        <v>41</v>
      </c>
      <c r="D179" s="53">
        <f t="shared" si="2"/>
        <v>1</v>
      </c>
    </row>
    <row r="180" spans="2:4">
      <c r="B180" s="54" t="s">
        <v>222</v>
      </c>
      <c r="C180" t="s">
        <v>41</v>
      </c>
      <c r="D180" s="53">
        <f t="shared" si="2"/>
        <v>1</v>
      </c>
    </row>
    <row r="181" spans="2:4">
      <c r="B181" s="54" t="s">
        <v>223</v>
      </c>
      <c r="C181" t="s">
        <v>48</v>
      </c>
      <c r="D181" s="53">
        <f t="shared" si="2"/>
        <v>1</v>
      </c>
    </row>
    <row r="182" spans="2:4">
      <c r="B182" s="54" t="s">
        <v>224</v>
      </c>
      <c r="C182" t="s">
        <v>48</v>
      </c>
      <c r="D182" s="53">
        <f t="shared" si="2"/>
        <v>1</v>
      </c>
    </row>
    <row r="183" spans="2:4">
      <c r="B183" s="54" t="s">
        <v>225</v>
      </c>
      <c r="C183" t="s">
        <v>39</v>
      </c>
      <c r="D183" s="53">
        <f t="shared" si="2"/>
        <v>0.5</v>
      </c>
    </row>
    <row r="184" spans="2:4">
      <c r="B184" s="54" t="s">
        <v>226</v>
      </c>
      <c r="C184" t="s">
        <v>41</v>
      </c>
      <c r="D184" s="53">
        <f t="shared" si="2"/>
        <v>1</v>
      </c>
    </row>
    <row r="185" spans="2:4">
      <c r="B185" s="54" t="s">
        <v>227</v>
      </c>
      <c r="C185" t="s">
        <v>41</v>
      </c>
      <c r="D185" s="53">
        <f t="shared" si="2"/>
        <v>1</v>
      </c>
    </row>
    <row r="186" spans="2:4">
      <c r="B186" s="54" t="s">
        <v>228</v>
      </c>
      <c r="C186" t="s">
        <v>41</v>
      </c>
      <c r="D186" s="53">
        <f t="shared" si="2"/>
        <v>1</v>
      </c>
    </row>
    <row r="187" spans="2:4">
      <c r="B187" s="54" t="s">
        <v>229</v>
      </c>
      <c r="C187" t="s">
        <v>41</v>
      </c>
      <c r="D187" s="53">
        <f t="shared" si="2"/>
        <v>1</v>
      </c>
    </row>
    <row r="188" spans="2:4">
      <c r="B188" s="54" t="s">
        <v>230</v>
      </c>
      <c r="C188" t="s">
        <v>39</v>
      </c>
      <c r="D188" s="53">
        <f t="shared" si="2"/>
        <v>0.5</v>
      </c>
    </row>
    <row r="189" spans="2:4">
      <c r="B189" s="54" t="s">
        <v>231</v>
      </c>
      <c r="C189" t="s">
        <v>48</v>
      </c>
      <c r="D189" s="53">
        <f t="shared" si="2"/>
        <v>1</v>
      </c>
    </row>
    <row r="190" spans="2:4">
      <c r="B190" s="54" t="s">
        <v>232</v>
      </c>
      <c r="C190" t="s">
        <v>48</v>
      </c>
      <c r="D190" s="53">
        <f t="shared" si="2"/>
        <v>1</v>
      </c>
    </row>
    <row r="191" spans="2:4">
      <c r="B191" s="54" t="s">
        <v>233</v>
      </c>
      <c r="C191" t="s">
        <v>41</v>
      </c>
      <c r="D191" s="53">
        <f t="shared" si="2"/>
        <v>1</v>
      </c>
    </row>
    <row r="192" spans="2:4">
      <c r="B192" s="54" t="s">
        <v>234</v>
      </c>
      <c r="C192" t="s">
        <v>39</v>
      </c>
      <c r="D192" s="53">
        <f t="shared" si="2"/>
        <v>0.5</v>
      </c>
    </row>
    <row r="193" spans="2:4">
      <c r="B193" s="54" t="s">
        <v>235</v>
      </c>
      <c r="C193" t="s">
        <v>46</v>
      </c>
      <c r="D193" s="53">
        <f t="shared" si="2"/>
        <v>0.75</v>
      </c>
    </row>
    <row r="194" spans="2:4">
      <c r="B194" s="54" t="s">
        <v>236</v>
      </c>
      <c r="C194" t="s">
        <v>39</v>
      </c>
      <c r="D194" s="53">
        <f t="shared" si="2"/>
        <v>0.5</v>
      </c>
    </row>
    <row r="195" spans="2:4">
      <c r="B195" s="54" t="s">
        <v>237</v>
      </c>
      <c r="C195" t="s">
        <v>41</v>
      </c>
      <c r="D195" s="53">
        <f t="shared" ref="D195:D258" si="3">VLOOKUP(C195,$J$7:$K$14,2,FALSE)</f>
        <v>1</v>
      </c>
    </row>
    <row r="196" spans="2:4">
      <c r="B196" s="54" t="s">
        <v>238</v>
      </c>
      <c r="C196" t="s">
        <v>56</v>
      </c>
      <c r="D196" s="53">
        <f t="shared" si="3"/>
        <v>0.2</v>
      </c>
    </row>
    <row r="197" spans="2:4">
      <c r="B197" s="54" t="s">
        <v>239</v>
      </c>
      <c r="C197" t="s">
        <v>56</v>
      </c>
      <c r="D197" s="53">
        <f t="shared" si="3"/>
        <v>0.2</v>
      </c>
    </row>
    <row r="198" spans="2:4">
      <c r="B198" s="54" t="s">
        <v>240</v>
      </c>
      <c r="C198" t="s">
        <v>56</v>
      </c>
      <c r="D198" s="53">
        <f t="shared" si="3"/>
        <v>0.2</v>
      </c>
    </row>
    <row r="199" spans="2:4">
      <c r="B199" s="54" t="s">
        <v>241</v>
      </c>
      <c r="C199" t="s">
        <v>56</v>
      </c>
      <c r="D199" s="53">
        <f t="shared" si="3"/>
        <v>0.2</v>
      </c>
    </row>
    <row r="200" spans="2:4">
      <c r="B200" s="54" t="s">
        <v>242</v>
      </c>
      <c r="C200" t="s">
        <v>56</v>
      </c>
      <c r="D200" s="53">
        <f t="shared" si="3"/>
        <v>0.2</v>
      </c>
    </row>
    <row r="201" spans="2:4">
      <c r="B201" s="54" t="s">
        <v>243</v>
      </c>
      <c r="C201" t="s">
        <v>56</v>
      </c>
      <c r="D201" s="53">
        <f t="shared" si="3"/>
        <v>0.2</v>
      </c>
    </row>
    <row r="202" spans="2:4">
      <c r="B202" s="54" t="s">
        <v>244</v>
      </c>
      <c r="C202" t="s">
        <v>56</v>
      </c>
      <c r="D202" s="53">
        <f t="shared" si="3"/>
        <v>0.2</v>
      </c>
    </row>
    <row r="203" spans="2:4">
      <c r="B203" s="54" t="s">
        <v>245</v>
      </c>
      <c r="C203" t="s">
        <v>56</v>
      </c>
      <c r="D203" s="53">
        <f t="shared" si="3"/>
        <v>0.2</v>
      </c>
    </row>
    <row r="204" spans="2:4">
      <c r="B204" s="54" t="s">
        <v>246</v>
      </c>
      <c r="C204" t="s">
        <v>56</v>
      </c>
      <c r="D204" s="53">
        <f t="shared" si="3"/>
        <v>0.2</v>
      </c>
    </row>
    <row r="205" spans="2:4">
      <c r="B205" s="54" t="s">
        <v>247</v>
      </c>
      <c r="C205" t="s">
        <v>56</v>
      </c>
      <c r="D205" s="53">
        <f t="shared" si="3"/>
        <v>0.2</v>
      </c>
    </row>
    <row r="206" spans="2:4">
      <c r="B206" s="54" t="s">
        <v>248</v>
      </c>
      <c r="C206" t="s">
        <v>56</v>
      </c>
      <c r="D206" s="53">
        <f t="shared" si="3"/>
        <v>0.2</v>
      </c>
    </row>
    <row r="207" spans="2:4">
      <c r="B207" s="54" t="s">
        <v>249</v>
      </c>
      <c r="C207" t="s">
        <v>56</v>
      </c>
      <c r="D207" s="53">
        <f t="shared" si="3"/>
        <v>0.2</v>
      </c>
    </row>
    <row r="208" spans="2:4">
      <c r="B208" s="54" t="s">
        <v>250</v>
      </c>
      <c r="C208" t="s">
        <v>46</v>
      </c>
      <c r="D208" s="53">
        <f t="shared" si="3"/>
        <v>0.75</v>
      </c>
    </row>
    <row r="209" spans="2:4">
      <c r="B209" s="54" t="s">
        <v>251</v>
      </c>
      <c r="C209" t="s">
        <v>46</v>
      </c>
      <c r="D209" s="53">
        <f t="shared" si="3"/>
        <v>0.75</v>
      </c>
    </row>
    <row r="210" spans="2:4">
      <c r="B210" s="54" t="s">
        <v>252</v>
      </c>
      <c r="C210" t="s">
        <v>46</v>
      </c>
      <c r="D210" s="53">
        <f t="shared" si="3"/>
        <v>0.75</v>
      </c>
    </row>
    <row r="211" spans="2:4">
      <c r="B211" s="54" t="s">
        <v>253</v>
      </c>
      <c r="C211" t="s">
        <v>41</v>
      </c>
      <c r="D211" s="53">
        <f t="shared" si="3"/>
        <v>1</v>
      </c>
    </row>
    <row r="212" spans="2:4">
      <c r="B212" s="54" t="s">
        <v>254</v>
      </c>
      <c r="C212" t="s">
        <v>41</v>
      </c>
      <c r="D212" s="53">
        <f t="shared" si="3"/>
        <v>1</v>
      </c>
    </row>
    <row r="213" spans="2:4">
      <c r="B213" s="54" t="s">
        <v>255</v>
      </c>
      <c r="C213" t="s">
        <v>49</v>
      </c>
      <c r="D213" s="53">
        <f t="shared" si="3"/>
        <v>1</v>
      </c>
    </row>
    <row r="214" spans="2:4">
      <c r="B214" s="54" t="s">
        <v>256</v>
      </c>
      <c r="C214" t="s">
        <v>56</v>
      </c>
      <c r="D214" s="53">
        <f t="shared" si="3"/>
        <v>0.2</v>
      </c>
    </row>
    <row r="215" spans="2:4">
      <c r="B215" s="54" t="s">
        <v>257</v>
      </c>
      <c r="C215" t="s">
        <v>39</v>
      </c>
      <c r="D215" s="53">
        <f t="shared" si="3"/>
        <v>0.5</v>
      </c>
    </row>
    <row r="216" spans="2:4">
      <c r="B216" s="54" t="s">
        <v>258</v>
      </c>
      <c r="C216" t="s">
        <v>39</v>
      </c>
      <c r="D216" s="53">
        <f t="shared" si="3"/>
        <v>0.5</v>
      </c>
    </row>
    <row r="217" spans="2:4">
      <c r="B217" s="54" t="s">
        <v>259</v>
      </c>
      <c r="C217" t="s">
        <v>39</v>
      </c>
      <c r="D217" s="53">
        <f t="shared" si="3"/>
        <v>0.5</v>
      </c>
    </row>
    <row r="218" spans="2:4">
      <c r="B218" s="54" t="s">
        <v>260</v>
      </c>
      <c r="C218" t="s">
        <v>39</v>
      </c>
      <c r="D218" s="53">
        <f t="shared" si="3"/>
        <v>0.5</v>
      </c>
    </row>
    <row r="219" spans="2:4">
      <c r="B219" s="54" t="s">
        <v>261</v>
      </c>
      <c r="C219" t="s">
        <v>39</v>
      </c>
      <c r="D219" s="53">
        <f t="shared" si="3"/>
        <v>0.5</v>
      </c>
    </row>
    <row r="220" spans="2:4">
      <c r="B220" s="54" t="s">
        <v>262</v>
      </c>
      <c r="C220" t="s">
        <v>48</v>
      </c>
      <c r="D220" s="53">
        <f t="shared" si="3"/>
        <v>1</v>
      </c>
    </row>
    <row r="221" spans="2:4">
      <c r="B221" s="54" t="s">
        <v>263</v>
      </c>
      <c r="C221" t="s">
        <v>46</v>
      </c>
      <c r="D221" s="53">
        <f t="shared" si="3"/>
        <v>0.75</v>
      </c>
    </row>
    <row r="222" spans="2:4">
      <c r="B222" s="54" t="s">
        <v>264</v>
      </c>
      <c r="C222" t="s">
        <v>39</v>
      </c>
      <c r="D222" s="53">
        <f t="shared" si="3"/>
        <v>0.5</v>
      </c>
    </row>
    <row r="223" spans="2:4">
      <c r="B223" s="54" t="s">
        <v>265</v>
      </c>
      <c r="C223" t="s">
        <v>41</v>
      </c>
      <c r="D223" s="53">
        <f t="shared" si="3"/>
        <v>1</v>
      </c>
    </row>
    <row r="224" spans="2:4">
      <c r="B224" s="54" t="s">
        <v>266</v>
      </c>
      <c r="C224" t="s">
        <v>46</v>
      </c>
      <c r="D224" s="53">
        <f t="shared" si="3"/>
        <v>0.75</v>
      </c>
    </row>
    <row r="225" spans="2:4">
      <c r="B225" s="54" t="s">
        <v>267</v>
      </c>
      <c r="C225" t="s">
        <v>49</v>
      </c>
      <c r="D225" s="53">
        <f t="shared" si="3"/>
        <v>1</v>
      </c>
    </row>
    <row r="226" spans="2:4">
      <c r="B226" s="54" t="s">
        <v>268</v>
      </c>
      <c r="C226" t="s">
        <v>41</v>
      </c>
      <c r="D226" s="53">
        <f t="shared" si="3"/>
        <v>1</v>
      </c>
    </row>
    <row r="227" spans="2:4">
      <c r="B227" s="54" t="s">
        <v>269</v>
      </c>
      <c r="C227" t="s">
        <v>49</v>
      </c>
      <c r="D227" s="53">
        <f t="shared" si="3"/>
        <v>1</v>
      </c>
    </row>
    <row r="228" spans="2:4">
      <c r="B228" s="54" t="s">
        <v>270</v>
      </c>
      <c r="C228" t="s">
        <v>49</v>
      </c>
      <c r="D228" s="53">
        <f t="shared" si="3"/>
        <v>1</v>
      </c>
    </row>
    <row r="229" spans="2:4">
      <c r="B229" s="54" t="s">
        <v>271</v>
      </c>
      <c r="C229" t="s">
        <v>49</v>
      </c>
      <c r="D229" s="53">
        <f t="shared" si="3"/>
        <v>1</v>
      </c>
    </row>
    <row r="230" spans="2:4">
      <c r="B230" s="54" t="s">
        <v>272</v>
      </c>
      <c r="C230" t="s">
        <v>46</v>
      </c>
      <c r="D230" s="53">
        <f t="shared" si="3"/>
        <v>0.75</v>
      </c>
    </row>
    <row r="231" spans="2:4">
      <c r="B231" s="54" t="s">
        <v>273</v>
      </c>
      <c r="C231" t="s">
        <v>49</v>
      </c>
      <c r="D231" s="53">
        <f t="shared" si="3"/>
        <v>1</v>
      </c>
    </row>
    <row r="232" spans="2:4">
      <c r="B232" s="54" t="s">
        <v>274</v>
      </c>
      <c r="C232" t="s">
        <v>41</v>
      </c>
      <c r="D232" s="53">
        <f t="shared" si="3"/>
        <v>1</v>
      </c>
    </row>
    <row r="233" spans="2:4">
      <c r="B233" s="54" t="s">
        <v>275</v>
      </c>
      <c r="C233" t="s">
        <v>46</v>
      </c>
      <c r="D233" s="53">
        <f t="shared" si="3"/>
        <v>0.75</v>
      </c>
    </row>
    <row r="234" spans="2:4">
      <c r="B234" s="54" t="s">
        <v>276</v>
      </c>
      <c r="C234" t="s">
        <v>46</v>
      </c>
      <c r="D234" s="53">
        <f t="shared" si="3"/>
        <v>0.75</v>
      </c>
    </row>
    <row r="235" spans="2:4">
      <c r="B235" s="54" t="s">
        <v>277</v>
      </c>
      <c r="C235" t="s">
        <v>41</v>
      </c>
      <c r="D235" s="53">
        <f t="shared" si="3"/>
        <v>1</v>
      </c>
    </row>
    <row r="236" spans="2:4">
      <c r="B236" s="54" t="s">
        <v>278</v>
      </c>
      <c r="C236" t="s">
        <v>39</v>
      </c>
      <c r="D236" s="53">
        <f t="shared" si="3"/>
        <v>0.5</v>
      </c>
    </row>
    <row r="237" spans="2:4">
      <c r="B237" s="54" t="s">
        <v>279</v>
      </c>
      <c r="C237" t="s">
        <v>48</v>
      </c>
      <c r="D237" s="53">
        <f t="shared" si="3"/>
        <v>1</v>
      </c>
    </row>
    <row r="238" spans="2:4">
      <c r="B238" s="54" t="s">
        <v>280</v>
      </c>
      <c r="C238" t="s">
        <v>48</v>
      </c>
      <c r="D238" s="53">
        <f t="shared" si="3"/>
        <v>1</v>
      </c>
    </row>
    <row r="239" spans="2:4">
      <c r="B239" s="54" t="s">
        <v>281</v>
      </c>
      <c r="C239" t="s">
        <v>39</v>
      </c>
      <c r="D239" s="53">
        <f t="shared" si="3"/>
        <v>0.5</v>
      </c>
    </row>
    <row r="240" spans="2:4">
      <c r="B240" s="54" t="s">
        <v>282</v>
      </c>
      <c r="C240" t="s">
        <v>41</v>
      </c>
      <c r="D240" s="53">
        <f t="shared" si="3"/>
        <v>1</v>
      </c>
    </row>
    <row r="241" spans="2:4">
      <c r="B241" s="54" t="s">
        <v>283</v>
      </c>
      <c r="C241" t="s">
        <v>39</v>
      </c>
      <c r="D241" s="53">
        <f t="shared" si="3"/>
        <v>0.5</v>
      </c>
    </row>
    <row r="242" spans="2:4">
      <c r="B242" s="54" t="s">
        <v>284</v>
      </c>
      <c r="C242" t="s">
        <v>39</v>
      </c>
      <c r="D242" s="53">
        <f t="shared" si="3"/>
        <v>0.5</v>
      </c>
    </row>
    <row r="243" spans="2:4">
      <c r="B243" s="54" t="s">
        <v>285</v>
      </c>
      <c r="C243" t="s">
        <v>48</v>
      </c>
      <c r="D243" s="53">
        <f t="shared" si="3"/>
        <v>1</v>
      </c>
    </row>
    <row r="244" spans="2:4">
      <c r="B244" s="54" t="s">
        <v>286</v>
      </c>
      <c r="C244" t="s">
        <v>39</v>
      </c>
      <c r="D244" s="53">
        <f t="shared" si="3"/>
        <v>0.5</v>
      </c>
    </row>
    <row r="245" spans="2:4">
      <c r="B245" s="54" t="s">
        <v>287</v>
      </c>
      <c r="C245" t="s">
        <v>41</v>
      </c>
      <c r="D245" s="53">
        <f t="shared" si="3"/>
        <v>1</v>
      </c>
    </row>
    <row r="246" spans="2:4">
      <c r="B246" s="54" t="s">
        <v>288</v>
      </c>
      <c r="C246" t="s">
        <v>41</v>
      </c>
      <c r="D246" s="53">
        <f t="shared" si="3"/>
        <v>1</v>
      </c>
    </row>
    <row r="247" spans="2:4">
      <c r="B247" s="54" t="s">
        <v>289</v>
      </c>
      <c r="C247" t="s">
        <v>41</v>
      </c>
      <c r="D247" s="53">
        <f t="shared" si="3"/>
        <v>1</v>
      </c>
    </row>
    <row r="248" spans="2:4">
      <c r="B248" s="54" t="s">
        <v>290</v>
      </c>
      <c r="C248" t="s">
        <v>39</v>
      </c>
      <c r="D248" s="53">
        <f t="shared" si="3"/>
        <v>0.5</v>
      </c>
    </row>
    <row r="249" spans="2:4">
      <c r="B249" s="54" t="s">
        <v>291</v>
      </c>
      <c r="C249" t="s">
        <v>39</v>
      </c>
      <c r="D249" s="53">
        <f t="shared" si="3"/>
        <v>0.5</v>
      </c>
    </row>
    <row r="250" spans="2:4">
      <c r="B250" s="54" t="s">
        <v>292</v>
      </c>
      <c r="C250" t="s">
        <v>39</v>
      </c>
      <c r="D250" s="53">
        <f t="shared" si="3"/>
        <v>0.5</v>
      </c>
    </row>
    <row r="251" spans="2:4">
      <c r="B251" s="54" t="s">
        <v>293</v>
      </c>
      <c r="C251" t="s">
        <v>48</v>
      </c>
      <c r="D251" s="53">
        <f t="shared" si="3"/>
        <v>1</v>
      </c>
    </row>
    <row r="252" spans="2:4">
      <c r="B252" s="54" t="s">
        <v>294</v>
      </c>
      <c r="C252" t="s">
        <v>46</v>
      </c>
      <c r="D252" s="53">
        <f t="shared" si="3"/>
        <v>0.75</v>
      </c>
    </row>
    <row r="253" spans="2:4">
      <c r="B253" s="54" t="s">
        <v>295</v>
      </c>
      <c r="C253" t="s">
        <v>41</v>
      </c>
      <c r="D253" s="53">
        <f t="shared" si="3"/>
        <v>1</v>
      </c>
    </row>
    <row r="254" spans="2:4">
      <c r="B254" s="54" t="s">
        <v>296</v>
      </c>
      <c r="C254" t="s">
        <v>41</v>
      </c>
      <c r="D254" s="53">
        <f t="shared" si="3"/>
        <v>1</v>
      </c>
    </row>
    <row r="255" spans="2:4">
      <c r="B255" s="54" t="s">
        <v>297</v>
      </c>
      <c r="C255" t="s">
        <v>39</v>
      </c>
      <c r="D255" s="53">
        <f t="shared" si="3"/>
        <v>0.5</v>
      </c>
    </row>
    <row r="256" spans="2:4">
      <c r="B256" s="54" t="s">
        <v>298</v>
      </c>
      <c r="C256" t="s">
        <v>41</v>
      </c>
      <c r="D256" s="53">
        <f t="shared" si="3"/>
        <v>1</v>
      </c>
    </row>
    <row r="257" spans="2:4">
      <c r="B257" s="54" t="s">
        <v>299</v>
      </c>
      <c r="C257" t="s">
        <v>46</v>
      </c>
      <c r="D257" s="53">
        <f t="shared" si="3"/>
        <v>0.75</v>
      </c>
    </row>
    <row r="258" spans="2:4">
      <c r="B258" s="54" t="s">
        <v>300</v>
      </c>
      <c r="C258" t="s">
        <v>39</v>
      </c>
      <c r="D258" s="53">
        <f t="shared" si="3"/>
        <v>0.5</v>
      </c>
    </row>
    <row r="259" spans="2:4">
      <c r="B259" s="54" t="s">
        <v>301</v>
      </c>
      <c r="C259" t="s">
        <v>49</v>
      </c>
      <c r="D259" s="53">
        <f t="shared" ref="D259:D290" si="4">VLOOKUP(C259,$J$7:$K$14,2,FALSE)</f>
        <v>1</v>
      </c>
    </row>
    <row r="260" spans="2:4">
      <c r="B260" s="54" t="s">
        <v>302</v>
      </c>
      <c r="C260" t="s">
        <v>41</v>
      </c>
      <c r="D260" s="53">
        <f t="shared" si="4"/>
        <v>1</v>
      </c>
    </row>
    <row r="261" spans="2:4">
      <c r="B261" s="54" t="s">
        <v>303</v>
      </c>
      <c r="C261" t="s">
        <v>41</v>
      </c>
      <c r="D261" s="53">
        <f t="shared" si="4"/>
        <v>1</v>
      </c>
    </row>
    <row r="262" spans="2:4">
      <c r="B262" s="54" t="s">
        <v>304</v>
      </c>
      <c r="C262" t="s">
        <v>41</v>
      </c>
      <c r="D262" s="53">
        <f t="shared" si="4"/>
        <v>1</v>
      </c>
    </row>
    <row r="263" spans="2:4">
      <c r="B263" s="54" t="s">
        <v>305</v>
      </c>
      <c r="C263" t="s">
        <v>46</v>
      </c>
      <c r="D263" s="53">
        <f t="shared" si="4"/>
        <v>0.75</v>
      </c>
    </row>
    <row r="264" spans="2:4">
      <c r="B264" s="54" t="s">
        <v>306</v>
      </c>
      <c r="C264" t="s">
        <v>41</v>
      </c>
      <c r="D264" s="53">
        <f t="shared" si="4"/>
        <v>1</v>
      </c>
    </row>
    <row r="265" spans="2:4">
      <c r="B265" s="54" t="s">
        <v>307</v>
      </c>
      <c r="C265" t="s">
        <v>39</v>
      </c>
      <c r="D265" s="53">
        <f t="shared" si="4"/>
        <v>0.5</v>
      </c>
    </row>
    <row r="266" spans="2:4">
      <c r="B266" s="54" t="s">
        <v>308</v>
      </c>
      <c r="C266" t="s">
        <v>41</v>
      </c>
      <c r="D266" s="53">
        <f t="shared" si="4"/>
        <v>1</v>
      </c>
    </row>
    <row r="267" spans="2:4">
      <c r="B267" s="54" t="s">
        <v>309</v>
      </c>
      <c r="C267" t="s">
        <v>41</v>
      </c>
      <c r="D267" s="53">
        <f t="shared" si="4"/>
        <v>1</v>
      </c>
    </row>
    <row r="268" spans="2:4">
      <c r="B268" s="54" t="s">
        <v>310</v>
      </c>
      <c r="C268" t="s">
        <v>41</v>
      </c>
      <c r="D268" s="53">
        <f t="shared" si="4"/>
        <v>1</v>
      </c>
    </row>
    <row r="269" spans="2:4">
      <c r="B269" s="54" t="s">
        <v>311</v>
      </c>
      <c r="C269" t="s">
        <v>48</v>
      </c>
      <c r="D269" s="53">
        <f t="shared" si="4"/>
        <v>1</v>
      </c>
    </row>
    <row r="270" spans="2:4">
      <c r="B270" s="54" t="s">
        <v>312</v>
      </c>
      <c r="C270" t="s">
        <v>39</v>
      </c>
      <c r="D270" s="53">
        <f t="shared" si="4"/>
        <v>0.5</v>
      </c>
    </row>
    <row r="271" spans="2:4">
      <c r="B271" s="54" t="s">
        <v>313</v>
      </c>
      <c r="C271" t="s">
        <v>41</v>
      </c>
      <c r="D271" s="53">
        <f t="shared" si="4"/>
        <v>1</v>
      </c>
    </row>
    <row r="272" spans="2:4">
      <c r="B272" s="54" t="s">
        <v>314</v>
      </c>
      <c r="C272" t="s">
        <v>39</v>
      </c>
      <c r="D272" s="53">
        <f t="shared" si="4"/>
        <v>0.5</v>
      </c>
    </row>
    <row r="273" spans="2:4">
      <c r="B273" s="54" t="s">
        <v>315</v>
      </c>
      <c r="C273" t="s">
        <v>39</v>
      </c>
      <c r="D273" s="53">
        <f t="shared" si="4"/>
        <v>0.5</v>
      </c>
    </row>
    <row r="274" spans="2:4">
      <c r="B274" s="54" t="s">
        <v>316</v>
      </c>
      <c r="C274" t="s">
        <v>39</v>
      </c>
      <c r="D274" s="53">
        <f t="shared" si="4"/>
        <v>0.5</v>
      </c>
    </row>
    <row r="275" spans="2:4">
      <c r="B275" s="54" t="s">
        <v>317</v>
      </c>
      <c r="C275" t="s">
        <v>48</v>
      </c>
      <c r="D275" s="53">
        <f t="shared" si="4"/>
        <v>1</v>
      </c>
    </row>
    <row r="276" spans="2:4">
      <c r="B276" s="54" t="s">
        <v>318</v>
      </c>
      <c r="C276" t="s">
        <v>46</v>
      </c>
      <c r="D276" s="53">
        <f t="shared" si="4"/>
        <v>0.75</v>
      </c>
    </row>
    <row r="277" spans="2:4">
      <c r="B277" s="54" t="s">
        <v>319</v>
      </c>
      <c r="C277" t="s">
        <v>41</v>
      </c>
      <c r="D277" s="53">
        <f t="shared" si="4"/>
        <v>1</v>
      </c>
    </row>
    <row r="278" spans="2:4">
      <c r="B278" s="54" t="s">
        <v>320</v>
      </c>
      <c r="C278" t="s">
        <v>48</v>
      </c>
      <c r="D278" s="53">
        <f t="shared" si="4"/>
        <v>1</v>
      </c>
    </row>
    <row r="279" spans="2:4">
      <c r="B279" s="54" t="s">
        <v>321</v>
      </c>
      <c r="C279" t="s">
        <v>48</v>
      </c>
      <c r="D279" s="53">
        <f t="shared" si="4"/>
        <v>1</v>
      </c>
    </row>
    <row r="280" spans="2:4">
      <c r="B280" s="54" t="s">
        <v>322</v>
      </c>
      <c r="C280" t="s">
        <v>48</v>
      </c>
      <c r="D280" s="53">
        <f t="shared" si="4"/>
        <v>1</v>
      </c>
    </row>
    <row r="281" spans="2:4">
      <c r="B281" s="54" t="s">
        <v>323</v>
      </c>
      <c r="C281" t="s">
        <v>39</v>
      </c>
      <c r="D281" s="53">
        <f t="shared" si="4"/>
        <v>0.5</v>
      </c>
    </row>
    <row r="282" spans="2:4">
      <c r="B282" s="54" t="s">
        <v>324</v>
      </c>
      <c r="C282" t="s">
        <v>48</v>
      </c>
      <c r="D282" s="53">
        <f t="shared" si="4"/>
        <v>1</v>
      </c>
    </row>
    <row r="283" spans="2:4">
      <c r="B283" s="54" t="s">
        <v>325</v>
      </c>
      <c r="C283" t="s">
        <v>41</v>
      </c>
      <c r="D283" s="53">
        <f t="shared" si="4"/>
        <v>1</v>
      </c>
    </row>
    <row r="284" spans="2:4">
      <c r="B284" s="54" t="s">
        <v>326</v>
      </c>
      <c r="C284" t="s">
        <v>39</v>
      </c>
      <c r="D284" s="53">
        <f t="shared" si="4"/>
        <v>0.5</v>
      </c>
    </row>
    <row r="285" spans="2:4">
      <c r="B285" s="54" t="s">
        <v>327</v>
      </c>
      <c r="C285" t="s">
        <v>41</v>
      </c>
      <c r="D285" s="53">
        <f t="shared" si="4"/>
        <v>1</v>
      </c>
    </row>
    <row r="286" spans="2:4">
      <c r="B286" s="54" t="s">
        <v>328</v>
      </c>
      <c r="C286" t="s">
        <v>41</v>
      </c>
      <c r="D286" s="53">
        <f t="shared" si="4"/>
        <v>1</v>
      </c>
    </row>
    <row r="287" spans="2:4">
      <c r="B287" s="54" t="s">
        <v>329</v>
      </c>
      <c r="C287" t="s">
        <v>52</v>
      </c>
      <c r="D287" s="53">
        <f t="shared" si="4"/>
        <v>1</v>
      </c>
    </row>
    <row r="288" spans="2:4">
      <c r="B288" s="54" t="s">
        <v>330</v>
      </c>
      <c r="C288" t="s">
        <v>39</v>
      </c>
      <c r="D288" s="53">
        <f t="shared" si="4"/>
        <v>0.5</v>
      </c>
    </row>
    <row r="289" spans="2:4">
      <c r="B289" s="54" t="s">
        <v>331</v>
      </c>
      <c r="C289" t="s">
        <v>39</v>
      </c>
      <c r="D289" s="53">
        <f t="shared" si="4"/>
        <v>0.5</v>
      </c>
    </row>
    <row r="290" spans="2:4">
      <c r="B290" s="54" t="s">
        <v>332</v>
      </c>
      <c r="C290" t="s">
        <v>39</v>
      </c>
      <c r="D290" s="53">
        <f t="shared" si="4"/>
        <v>0.5</v>
      </c>
    </row>
  </sheetData>
  <dataValidations count="1">
    <dataValidation type="list" allowBlank="1" showInputMessage="1" showErrorMessage="1" sqref="C3:C290" xr:uid="{00000000-0002-0000-0200-000000000000}">
      <formula1>$J$7:$J$14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Zone Summary - Antifreeze</vt:lpstr>
      <vt:lpstr>RCF RI Details</vt:lpstr>
      <vt:lpstr>Sheet 1</vt:lpstr>
      <vt:lpstr>'Zone Summary - Antifreeze'!Print_Area</vt:lpstr>
    </vt:vector>
  </TitlesOfParts>
  <Company>AUOMA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DonnaC</dc:creator>
  <cp:lastModifiedBy>Wendy Jeatt</cp:lastModifiedBy>
  <cp:lastPrinted>2015-12-04T16:56:09Z</cp:lastPrinted>
  <dcterms:created xsi:type="dcterms:W3CDTF">2003-01-30T21:34:04Z</dcterms:created>
  <dcterms:modified xsi:type="dcterms:W3CDTF">2021-08-04T16:25:26Z</dcterms:modified>
</cp:coreProperties>
</file>